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U:\Typo 3\"/>
    </mc:Choice>
  </mc:AlternateContent>
  <xr:revisionPtr revIDLastSave="0" documentId="13_ncr:1_{7E4BBE29-54DC-4506-94BB-5303E0D4830D}" xr6:coauthVersionLast="43" xr6:coauthVersionMax="43" xr10:uidLastSave="{00000000-0000-0000-0000-000000000000}"/>
  <bookViews>
    <workbookView xWindow="28680" yWindow="-120" windowWidth="29040" windowHeight="17640" xr2:uid="{00000000-000D-0000-FFFF-FFFF00000000}"/>
  </bookViews>
  <sheets>
    <sheet name="Studienverlaufplaner" sheetId="7" r:id="rId1"/>
    <sheet name="Methodenworkshops" sheetId="8" r:id="rId2"/>
    <sheet name="Angepasstes Basiscurriculum" sheetId="2" r:id="rId3"/>
    <sheet name="Formular Anerk. VL" sheetId="6" state="hidden" r:id="rId4"/>
  </sheets>
  <definedNames>
    <definedName name="_xlnm._FilterDatabase" localSheetId="2" hidden="1">'Angepasstes Basiscurriculum'!$G$39:$H$57</definedName>
    <definedName name="_xlnm.Print_Area" localSheetId="3">'Formular Anerk. VL'!$B$1:$I$67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2" l="1"/>
  <c r="O15" i="2" l="1"/>
  <c r="O13" i="2"/>
  <c r="O10" i="2"/>
  <c r="O11" i="2"/>
  <c r="J58" i="2"/>
  <c r="J42" i="2"/>
  <c r="J38" i="2"/>
  <c r="J32" i="2"/>
  <c r="J23" i="2"/>
  <c r="J20" i="2"/>
  <c r="J19" i="2"/>
  <c r="J18" i="2"/>
  <c r="O30" i="2" l="1"/>
  <c r="O29" i="2"/>
  <c r="O13" i="7"/>
  <c r="I27" i="7" l="1"/>
  <c r="G27" i="7"/>
  <c r="M47" i="2"/>
  <c r="M40" i="2"/>
  <c r="I23" i="7"/>
  <c r="I22" i="7"/>
  <c r="I21" i="7"/>
  <c r="I20" i="7"/>
  <c r="I19" i="7"/>
  <c r="G23" i="7"/>
  <c r="G22" i="7"/>
  <c r="G21" i="7"/>
  <c r="G20" i="7"/>
  <c r="G19" i="7"/>
  <c r="I18" i="7"/>
  <c r="G18" i="7"/>
  <c r="O17" i="7"/>
  <c r="E44" i="2"/>
  <c r="O20" i="7"/>
  <c r="O19" i="7"/>
  <c r="O16" i="7"/>
  <c r="O15" i="7"/>
  <c r="D36" i="7"/>
  <c r="C36" i="7"/>
  <c r="B37" i="7"/>
  <c r="F35" i="7"/>
  <c r="G35" i="7" s="1"/>
  <c r="H35" i="7" s="1"/>
  <c r="I35" i="7" s="1"/>
  <c r="F34" i="7"/>
  <c r="G34" i="7" s="1"/>
  <c r="H34" i="7" s="1"/>
  <c r="I34" i="7" s="1"/>
  <c r="F33" i="7"/>
  <c r="G33" i="7" s="1"/>
  <c r="H33" i="7" s="1"/>
  <c r="I33" i="7" s="1"/>
  <c r="F32" i="7"/>
  <c r="G32" i="7"/>
  <c r="H32" i="7"/>
  <c r="I32" i="7" s="1"/>
  <c r="E31" i="7"/>
  <c r="F31" i="7" s="1"/>
  <c r="G31" i="7" s="1"/>
  <c r="H31" i="7" s="1"/>
  <c r="I31" i="7" s="1"/>
  <c r="O28" i="2"/>
  <c r="J61" i="2"/>
  <c r="J53" i="2"/>
  <c r="J31" i="2"/>
  <c r="N7" i="7"/>
  <c r="I26" i="7"/>
  <c r="I25" i="7"/>
  <c r="I24" i="7"/>
  <c r="I17" i="7"/>
  <c r="I16" i="7"/>
  <c r="I15" i="7"/>
  <c r="I14" i="7"/>
  <c r="I13" i="7"/>
  <c r="I11" i="7"/>
  <c r="I12" i="7"/>
  <c r="I10" i="7"/>
  <c r="J8" i="2"/>
  <c r="E47" i="2"/>
  <c r="E40" i="2"/>
  <c r="O26" i="2"/>
  <c r="E61" i="2"/>
  <c r="J50" i="2"/>
  <c r="M7" i="7"/>
  <c r="I9" i="7"/>
  <c r="I8" i="7"/>
  <c r="I7" i="7"/>
  <c r="I6" i="7"/>
  <c r="E22" i="2"/>
  <c r="O53" i="2"/>
  <c r="O42" i="2"/>
  <c r="O54" i="2"/>
  <c r="O9" i="2"/>
  <c r="O65" i="2"/>
  <c r="O62" i="2"/>
  <c r="O19" i="2"/>
  <c r="J41" i="2"/>
  <c r="J64" i="2"/>
  <c r="E50" i="2"/>
  <c r="E62" i="2"/>
  <c r="J27" i="2"/>
  <c r="D1" i="2"/>
  <c r="N5" i="7"/>
  <c r="I5" i="7"/>
  <c r="E36" i="7" l="1"/>
  <c r="F36" i="7"/>
</calcChain>
</file>

<file path=xl/sharedStrings.xml><?xml version="1.0" encoding="utf-8"?>
<sst xmlns="http://schemas.openxmlformats.org/spreadsheetml/2006/main" count="417" uniqueCount="272">
  <si>
    <t>P01</t>
  </si>
  <si>
    <t>P02</t>
  </si>
  <si>
    <t>P03</t>
  </si>
  <si>
    <t>P16</t>
  </si>
  <si>
    <t>P19</t>
  </si>
  <si>
    <t>P12</t>
  </si>
  <si>
    <t>P17</t>
  </si>
  <si>
    <t>P13</t>
  </si>
  <si>
    <t>P11</t>
  </si>
  <si>
    <t>P09</t>
  </si>
  <si>
    <t>P14</t>
  </si>
  <si>
    <t>P08</t>
  </si>
  <si>
    <t>Beratung</t>
  </si>
  <si>
    <t>Förderbedarf Hören</t>
  </si>
  <si>
    <t>Förderbedarf körperliche und motorische Entwicklung</t>
  </si>
  <si>
    <t>Förderbedarf Lernen</t>
  </si>
  <si>
    <t>Förderbedarf geistige Entwicklung</t>
  </si>
  <si>
    <t>P15</t>
  </si>
  <si>
    <t>Förderbedarf Sehen</t>
  </si>
  <si>
    <t>Praxisprojekt</t>
  </si>
  <si>
    <t>SW Beratung   4 Tage</t>
  </si>
  <si>
    <t xml:space="preserve">SW Heilpädagogik und Neurowissenschaften </t>
  </si>
  <si>
    <t>Anerkennung von Vorleistungen</t>
  </si>
  <si>
    <t>Name:</t>
  </si>
  <si>
    <t>Pflichtmodule</t>
  </si>
  <si>
    <t>Vorname:</t>
  </si>
  <si>
    <t>1 ECTS</t>
  </si>
  <si>
    <t>2 ECTS</t>
  </si>
  <si>
    <t>3 ECTS</t>
  </si>
  <si>
    <t>20 ECTS</t>
  </si>
  <si>
    <t>SW Einführung in die Heilpädagogik</t>
  </si>
  <si>
    <t>Praxisberatung   12 Tage</t>
  </si>
  <si>
    <t>SW Ethik</t>
  </si>
  <si>
    <t>P18</t>
  </si>
  <si>
    <t>LNW</t>
  </si>
  <si>
    <t xml:space="preserve">Förderdiagnostik </t>
  </si>
  <si>
    <t>Lernen</t>
  </si>
  <si>
    <t>Prüfungen</t>
  </si>
  <si>
    <t>Praktische Prüfung</t>
  </si>
  <si>
    <t>Masterarbeit: schriftlich und mündlich</t>
  </si>
  <si>
    <t>Praxisprojekt: schriftliche Dokumentation</t>
  </si>
  <si>
    <t>anerkannte
Leistung</t>
  </si>
  <si>
    <t>*Anteil ECTS:</t>
  </si>
  <si>
    <t>ECTS
Punkte</t>
  </si>
  <si>
    <t>Total ECTS Punkte</t>
  </si>
  <si>
    <t>P80</t>
  </si>
  <si>
    <t>P90</t>
  </si>
  <si>
    <t>P70</t>
  </si>
  <si>
    <t>6 ECTS</t>
  </si>
  <si>
    <t>Förderbedarf Emotionale u. soziale Entwicklung</t>
  </si>
  <si>
    <t>3. Sem.</t>
  </si>
  <si>
    <t>2. Sem.</t>
  </si>
  <si>
    <t>1. Sem.</t>
  </si>
  <si>
    <t>4. Sem.</t>
  </si>
  <si>
    <t>5 ECTS</t>
  </si>
  <si>
    <t>Praxiserkundung in unterschiedlichen Praxisfelder der SHP</t>
  </si>
  <si>
    <t>Angeleitetes Studium</t>
  </si>
  <si>
    <t>A02</t>
  </si>
  <si>
    <t>* entspricht:  Tage werden anerkannt</t>
  </si>
  <si>
    <t>DIN</t>
  </si>
  <si>
    <t xml:space="preserve">Kontaktstudium HfH: </t>
    <phoneticPr fontId="0" type="noConversion"/>
  </si>
  <si>
    <t>Kontaktstudium HfH:</t>
  </si>
  <si>
    <t>Wo</t>
  </si>
  <si>
    <t>Montag</t>
  </si>
  <si>
    <t>Donnerstag</t>
  </si>
  <si>
    <t>Praxisberatung</t>
  </si>
  <si>
    <t>Praxisberatung (auch projektbezogen)</t>
  </si>
  <si>
    <t>Sutudienbeginn</t>
  </si>
  <si>
    <t>Angaben zum Studium</t>
  </si>
  <si>
    <t>Wichtige Daten/Zeiten</t>
  </si>
  <si>
    <t>Anmeldetermine</t>
  </si>
  <si>
    <t>Studienbeginn im Jahr</t>
  </si>
  <si>
    <t>Einführung Praxisprojekt</t>
  </si>
  <si>
    <t>Abgabe Entwurf Praxisprojekt</t>
  </si>
  <si>
    <t>KW 6</t>
  </si>
  <si>
    <t>nicht nötig</t>
  </si>
  <si>
    <t>Beginn Praxisprojekt</t>
  </si>
  <si>
    <t>KW 12</t>
  </si>
  <si>
    <t>Abgabe Praxisprojekt? (2./3. Sem)</t>
  </si>
  <si>
    <t>Abgabe Praxisprojekt frühestens</t>
  </si>
  <si>
    <t>KW 34</t>
  </si>
  <si>
    <t>Abgabe Praxisprojekt spätestens</t>
  </si>
  <si>
    <t>Diplomierung</t>
  </si>
  <si>
    <t>Durchschnitt pro Semester</t>
  </si>
  <si>
    <t>Basis</t>
  </si>
  <si>
    <t>Total AS</t>
  </si>
  <si>
    <t xml:space="preserve">pro Woche </t>
  </si>
  <si>
    <t>in BG-%</t>
  </si>
  <si>
    <t>Zeit für Arbeit etc. in %</t>
  </si>
  <si>
    <t>Zeitaufwand 2. Sem (KW 8 - 37)</t>
  </si>
  <si>
    <t>Zeitaufwand 4. Sem (KW 8 - 37)</t>
  </si>
  <si>
    <t>Zeitaufwand 5. Sem (KW 37 - 7)</t>
  </si>
  <si>
    <t>Felicitas Muster</t>
  </si>
  <si>
    <t>Semester</t>
  </si>
  <si>
    <t>Studienplan für:</t>
  </si>
  <si>
    <t>HF1</t>
  </si>
  <si>
    <t>SW Grundlagen der HFE</t>
  </si>
  <si>
    <t>Förderbereich Kognition</t>
  </si>
  <si>
    <t>Förderbereich Sprache</t>
  </si>
  <si>
    <t>Förderbereich Wahrnehmung</t>
  </si>
  <si>
    <t>HF8</t>
  </si>
  <si>
    <t>Förderplanung</t>
  </si>
  <si>
    <t>Psychopathologie</t>
  </si>
  <si>
    <t>SW Einführung in die Heilpädagogik / 
Praxisberatung</t>
  </si>
  <si>
    <t>HF11</t>
  </si>
  <si>
    <t>HF2</t>
  </si>
  <si>
    <t>HF12</t>
  </si>
  <si>
    <t>Praxisausbildung  157 Tage</t>
  </si>
  <si>
    <t>11 ECTS</t>
  </si>
  <si>
    <t>Vertiefungsmodule Heilpädagogische Früherziehung HFE</t>
  </si>
  <si>
    <t>Praxisausbildung  23 Tage**</t>
  </si>
  <si>
    <t>9 ECTS</t>
  </si>
  <si>
    <t>Sprache und Spiel</t>
  </si>
  <si>
    <t>Kognition</t>
  </si>
  <si>
    <t>Wahrnehmung</t>
  </si>
  <si>
    <t xml:space="preserve">mündliche Prüfung </t>
  </si>
  <si>
    <t>**bei Anstellung in der HFE wird P90 anerkannt</t>
  </si>
  <si>
    <t>mögliche Praktikumseinsätze</t>
  </si>
  <si>
    <t>Prakt.</t>
  </si>
  <si>
    <t>Studiendauer:</t>
  </si>
  <si>
    <t>Mündliche Prüfung</t>
  </si>
  <si>
    <t>KW 40</t>
  </si>
  <si>
    <t>KW 24</t>
  </si>
  <si>
    <t>Beginn PBA 1</t>
  </si>
  <si>
    <t>Ende PBA 2</t>
  </si>
  <si>
    <t>Beginn PBA 2</t>
  </si>
  <si>
    <t>KW 48</t>
  </si>
  <si>
    <t>KW 15 (KW 6)</t>
  </si>
  <si>
    <t>(Beginn PBA 2 für HFE-tätige)</t>
  </si>
  <si>
    <t>Beginn Praktische Prüfung</t>
  </si>
  <si>
    <t>KW 39</t>
  </si>
  <si>
    <t>Ende Praktische Prüfung</t>
  </si>
  <si>
    <t>KW 50</t>
  </si>
  <si>
    <t>Mögl. Termin Prakt. Prüfung</t>
  </si>
  <si>
    <t>Kontaktstudium HfH</t>
  </si>
  <si>
    <t>Ende PBA 1</t>
  </si>
  <si>
    <t>Beginn Praktikum 2</t>
  </si>
  <si>
    <t>Ende Praktikum 2</t>
  </si>
  <si>
    <t>KW 15</t>
  </si>
  <si>
    <t>Methodenworkshops</t>
  </si>
  <si>
    <t>Datum</t>
  </si>
  <si>
    <t>Titel</t>
  </si>
  <si>
    <t>Unterrichtende/r</t>
  </si>
  <si>
    <t>Unterschrift</t>
  </si>
  <si>
    <t>Förderbereich Motorik</t>
  </si>
  <si>
    <t>Master-Studiengang Sonderpädagogik Vertiefungsrichtung Heilpädagogische Früherziehung HFE 2012</t>
  </si>
  <si>
    <t>Einführung Masterarbeit</t>
  </si>
  <si>
    <t>Masterarbeit</t>
  </si>
  <si>
    <t>Grundlagen der HFE</t>
  </si>
  <si>
    <t>Spezielle Förderdiagnostik</t>
  </si>
  <si>
    <t>Spezielle Begleitung und Beratung</t>
  </si>
  <si>
    <t>Spezielle Fördersituationen</t>
  </si>
  <si>
    <t>Spezielle Themen und Tendenzen</t>
  </si>
  <si>
    <t>HF 10</t>
  </si>
  <si>
    <t>HF 11</t>
  </si>
  <si>
    <t>HF 12</t>
  </si>
  <si>
    <t>HF9</t>
  </si>
  <si>
    <t>HF10</t>
  </si>
  <si>
    <t>spezielle Förderdiagnostik</t>
  </si>
  <si>
    <t>spezielle Beratung und Begleitung</t>
  </si>
  <si>
    <t>spezielle Fördersituationen</t>
  </si>
  <si>
    <t>KW 44</t>
  </si>
  <si>
    <t>KW 2</t>
  </si>
  <si>
    <t>Förderdiagnostik</t>
  </si>
  <si>
    <t>SW Förderbereich Emotional-Soziales Entwicklung
Praxisber.</t>
  </si>
  <si>
    <t>Abgabe Skizze Masterarbeit</t>
  </si>
  <si>
    <t>Abgabe Disposition Masterarbeit</t>
  </si>
  <si>
    <t>Abgabe Masterarbeit</t>
  </si>
  <si>
    <t>Abgabe Abstract Masterarbeit</t>
  </si>
  <si>
    <t>Präsentation Masterarbeit</t>
  </si>
  <si>
    <t>Beginn Praktikum 1</t>
  </si>
  <si>
    <t>Ende Praktikum 1</t>
  </si>
  <si>
    <t>Förderdiagnostik und -planung</t>
  </si>
  <si>
    <r>
      <t xml:space="preserve">P01
</t>
    </r>
    <r>
      <rPr>
        <b/>
        <sz val="9"/>
        <rFont val="Calibri"/>
        <family val="2"/>
      </rPr>
      <t>P02</t>
    </r>
  </si>
  <si>
    <t>Osterwoche (unterrichtsfrei)</t>
  </si>
  <si>
    <t>Total</t>
  </si>
  <si>
    <r>
      <t xml:space="preserve">HF3
</t>
    </r>
    <r>
      <rPr>
        <b/>
        <sz val="9"/>
        <rFont val="Calibri"/>
        <family val="2"/>
      </rPr>
      <t>P02</t>
    </r>
  </si>
  <si>
    <t>LNW Förderdiagnostik</t>
  </si>
  <si>
    <t>LNW Sprache</t>
  </si>
  <si>
    <t>AnSe Wahrnehmung</t>
  </si>
  <si>
    <t>LNW Beratung</t>
  </si>
  <si>
    <t>AnSe Förderplanung</t>
  </si>
  <si>
    <t>Zeitaufwand für das Studium</t>
  </si>
  <si>
    <t>Praktikum</t>
  </si>
  <si>
    <t>Zeitaufwand 1. Sem (KW 36 - 7)</t>
  </si>
  <si>
    <t>Zeitaufwand 3. Sem (KW 36 - 5)</t>
  </si>
  <si>
    <t>1. Semester</t>
  </si>
  <si>
    <t>2. Semester</t>
  </si>
  <si>
    <t>4. Semester</t>
  </si>
  <si>
    <t>Alle Angaben dienen lediglich der Orientierung.KOC</t>
  </si>
  <si>
    <t>Überblick Leistungsnachweise und AnSE HFE</t>
  </si>
  <si>
    <t>HF 01</t>
  </si>
  <si>
    <t>HF 02</t>
  </si>
  <si>
    <t>HF 03</t>
  </si>
  <si>
    <t>HF 04</t>
  </si>
  <si>
    <t>HF 05</t>
  </si>
  <si>
    <t>HF 06</t>
  </si>
  <si>
    <t>HF 07</t>
  </si>
  <si>
    <t>HF 08</t>
  </si>
  <si>
    <t>HF 09</t>
  </si>
  <si>
    <t>Förderbereich soziale-emotionale Entwicklung</t>
  </si>
  <si>
    <t>Förderbereich Spiel</t>
  </si>
  <si>
    <t>Änderungen vorbehalten</t>
  </si>
  <si>
    <t>Christina Koch</t>
  </si>
  <si>
    <t>Leiterin Vertiefungsrichtung Heilpädagogische Früherziehung</t>
  </si>
  <si>
    <t>Zürich, 24.07.2013</t>
  </si>
  <si>
    <t>Vorleistung anerkannt</t>
  </si>
  <si>
    <t>KW 02</t>
  </si>
  <si>
    <t>KW 33</t>
  </si>
  <si>
    <t>KW 22</t>
  </si>
  <si>
    <t>KW 20</t>
  </si>
  <si>
    <t>SW Vorschulpädagogik</t>
  </si>
  <si>
    <t>Anmeldeschluss zum Studium</t>
  </si>
  <si>
    <t>Anmeldung Praxisprojekt</t>
  </si>
  <si>
    <t>Anmeldung Masterarbeit (=Abgabe der Skizze)</t>
  </si>
  <si>
    <t>FB geistige Entwicklung</t>
  </si>
  <si>
    <t>FB Lernen</t>
  </si>
  <si>
    <t>Spezielle Themen/Rechtskunde</t>
  </si>
  <si>
    <t>LNW Sprache und Spiel</t>
  </si>
  <si>
    <t>Ende Prakt. Prüfung</t>
  </si>
  <si>
    <t xml:space="preserve">integriert in </t>
  </si>
  <si>
    <t>e-Learning Neurowiss.</t>
  </si>
  <si>
    <t>3. Semester LNW und AnSe</t>
  </si>
  <si>
    <t>KW 36</t>
  </si>
  <si>
    <t>Praxispr.</t>
  </si>
  <si>
    <t>Sommerferien</t>
  </si>
  <si>
    <t>AnSe Kognition</t>
  </si>
  <si>
    <t>KW 07</t>
  </si>
  <si>
    <t>Studiendauer in Sem</t>
  </si>
  <si>
    <t>KW 26</t>
  </si>
  <si>
    <t>HF 2</t>
  </si>
  <si>
    <t>HF 4/6</t>
  </si>
  <si>
    <t>SW Förderbereich Motorik/Wahrnehmung</t>
  </si>
  <si>
    <t>Auffahrt(Do)</t>
  </si>
  <si>
    <t>Pfingsten</t>
  </si>
  <si>
    <t>HF 13</t>
  </si>
  <si>
    <t>Termine 2019/20</t>
  </si>
  <si>
    <t xml:space="preserve">Beginn im FS </t>
  </si>
  <si>
    <t>Beginn im HS</t>
  </si>
  <si>
    <t>P13/1 Einführung Marb, Mi 14-17 h</t>
  </si>
  <si>
    <t>P13/2 Themenfindung</t>
  </si>
  <si>
    <t>P13/3 Typen</t>
  </si>
  <si>
    <t>P13/8 Arbeiten schreiben</t>
  </si>
  <si>
    <t>P13/4 Forschungsmethoden Zugänge</t>
  </si>
  <si>
    <t>P13/5 Begriffserklärung und Forschungsst.</t>
  </si>
  <si>
    <t>P13/6 Vorbereitung /Durchführung</t>
  </si>
  <si>
    <t>P13/9 SPSS Einführung und deskriptive Statistik</t>
  </si>
  <si>
    <t>P13/9 SPSS Datenreduktion und Skalrenbidlung</t>
  </si>
  <si>
    <t>P13/7 Auswertung</t>
  </si>
  <si>
    <t>P13/9 SPSS Korrelation und Regression</t>
  </si>
  <si>
    <t>P13/7 SPSS Mittelwertvergleiche</t>
  </si>
  <si>
    <t>Jeweils Mittwoch 14.00-17.00</t>
  </si>
  <si>
    <t>e-Learning Neurowissenschaften</t>
  </si>
  <si>
    <t>Förderplanung und -gestaltung</t>
  </si>
  <si>
    <t>Interdisziplinäre Zusammenarbeit</t>
  </si>
  <si>
    <t>HF5</t>
  </si>
  <si>
    <t>Termine 2020/21</t>
  </si>
  <si>
    <t>Praxisberatung(auch projektbezogen)</t>
  </si>
  <si>
    <t>Abgabe Praxisprojekt, spätestens</t>
  </si>
  <si>
    <t>HF13</t>
  </si>
  <si>
    <t>FB emoti.-soziale Entwicklung</t>
  </si>
  <si>
    <t>FB körperl. + motor. Entwicklung</t>
  </si>
  <si>
    <t>1. Semester - Herbst 2019</t>
  </si>
  <si>
    <t>2. Semester - Frühjahr 2020</t>
  </si>
  <si>
    <t>3. Semester - Herbst 2020</t>
  </si>
  <si>
    <t>4. Semester - Frühjahr 2021</t>
  </si>
  <si>
    <t>5. Semester - Herbst 2021</t>
  </si>
  <si>
    <t>Frühjahr 2022</t>
  </si>
  <si>
    <t>Termine 2021/22</t>
  </si>
  <si>
    <t>HF7</t>
  </si>
  <si>
    <t>Studienverlaufsplaner HFE Studienjahrgang 2019/22</t>
  </si>
  <si>
    <t>30.08.2019/ hac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</si>
</sst>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6" x14ac:knownFonts="1">
    <font>
      <sz val="11"/>
      <color theme="1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24"/>
      <color theme="7" tint="-0.499984740745262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theme="0"/>
      </top>
      <bottom/>
      <diagonal/>
    </border>
  </borders>
  <cellStyleXfs count="1">
    <xf numFmtId="0" fontId="0" fillId="0" borderId="0"/>
  </cellStyleXfs>
  <cellXfs count="366">
    <xf numFmtId="0" fontId="0" fillId="0" borderId="0" xfId="0"/>
    <xf numFmtId="0" fontId="0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9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horizontal="right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13" fillId="0" borderId="1" xfId="0" applyNumberFormat="1" applyFont="1" applyFill="1" applyBorder="1" applyAlignment="1">
      <alignment horizontal="center" vertical="center"/>
    </xf>
    <xf numFmtId="1" fontId="4" fillId="6" borderId="0" xfId="0" applyNumberFormat="1" applyFont="1" applyFill="1" applyBorder="1" applyProtection="1"/>
    <xf numFmtId="0" fontId="13" fillId="0" borderId="1" xfId="0" applyFont="1" applyFill="1" applyBorder="1" applyAlignment="1">
      <alignment horizontal="center" vertical="center"/>
    </xf>
    <xf numFmtId="0" fontId="15" fillId="6" borderId="0" xfId="0" applyFont="1" applyFill="1" applyProtection="1"/>
    <xf numFmtId="0" fontId="0" fillId="6" borderId="0" xfId="0" applyFill="1" applyProtection="1"/>
    <xf numFmtId="0" fontId="4" fillId="6" borderId="0" xfId="0" applyFont="1" applyFill="1" applyProtection="1"/>
    <xf numFmtId="0" fontId="0" fillId="6" borderId="0" xfId="0" applyFill="1" applyAlignment="1" applyProtection="1">
      <alignment horizontal="left"/>
    </xf>
    <xf numFmtId="0" fontId="0" fillId="0" borderId="0" xfId="0" applyProtection="1"/>
    <xf numFmtId="0" fontId="4" fillId="8" borderId="4" xfId="0" applyFont="1" applyFill="1" applyBorder="1" applyProtection="1"/>
    <xf numFmtId="0" fontId="0" fillId="8" borderId="5" xfId="0" applyFill="1" applyBorder="1" applyProtection="1"/>
    <xf numFmtId="0" fontId="0" fillId="6" borderId="0" xfId="0" applyFill="1" applyBorder="1" applyProtection="1"/>
    <xf numFmtId="0" fontId="0" fillId="8" borderId="6" xfId="0" applyFill="1" applyBorder="1" applyProtection="1"/>
    <xf numFmtId="0" fontId="0" fillId="8" borderId="7" xfId="0" applyFill="1" applyBorder="1" applyAlignment="1" applyProtection="1">
      <alignment horizontal="left"/>
    </xf>
    <xf numFmtId="0" fontId="4" fillId="8" borderId="1" xfId="0" applyFont="1" applyFill="1" applyBorder="1" applyProtection="1"/>
    <xf numFmtId="0" fontId="4" fillId="8" borderId="1" xfId="0" applyFont="1" applyFill="1" applyBorder="1" applyAlignment="1" applyProtection="1">
      <alignment horizontal="left"/>
    </xf>
    <xf numFmtId="0" fontId="0" fillId="0" borderId="0" xfId="0" applyFill="1" applyProtection="1"/>
    <xf numFmtId="0" fontId="0" fillId="6" borderId="8" xfId="0" applyFont="1" applyFill="1" applyBorder="1" applyProtection="1"/>
    <xf numFmtId="0" fontId="0" fillId="9" borderId="8" xfId="0" applyFill="1" applyBorder="1" applyProtection="1"/>
    <xf numFmtId="0" fontId="0" fillId="9" borderId="0" xfId="0" applyFill="1" applyBorder="1" applyProtection="1"/>
    <xf numFmtId="0" fontId="4" fillId="9" borderId="0" xfId="0" applyFont="1" applyFill="1" applyBorder="1" applyAlignment="1" applyProtection="1">
      <alignment horizontal="right"/>
    </xf>
    <xf numFmtId="0" fontId="4" fillId="9" borderId="9" xfId="0" applyFont="1" applyFill="1" applyBorder="1" applyAlignment="1" applyProtection="1">
      <alignment horizontal="left"/>
    </xf>
    <xf numFmtId="0" fontId="0" fillId="6" borderId="1" xfId="0" applyFill="1" applyBorder="1" applyProtection="1"/>
    <xf numFmtId="0" fontId="0" fillId="6" borderId="8" xfId="0" applyFill="1" applyBorder="1" applyProtection="1"/>
    <xf numFmtId="0" fontId="4" fillId="6" borderId="9" xfId="0" applyFont="1" applyFill="1" applyBorder="1" applyAlignment="1" applyProtection="1">
      <alignment horizontal="center"/>
    </xf>
    <xf numFmtId="0" fontId="0" fillId="10" borderId="8" xfId="0" applyFill="1" applyBorder="1" applyProtection="1"/>
    <xf numFmtId="0" fontId="0" fillId="10" borderId="0" xfId="0" applyFill="1" applyBorder="1" applyProtection="1"/>
    <xf numFmtId="0" fontId="4" fillId="10" borderId="0" xfId="0" applyFont="1" applyFill="1" applyBorder="1" applyAlignment="1" applyProtection="1">
      <alignment horizontal="right"/>
    </xf>
    <xf numFmtId="0" fontId="0" fillId="6" borderId="10" xfId="0" applyFill="1" applyBorder="1" applyProtection="1"/>
    <xf numFmtId="0" fontId="0" fillId="6" borderId="11" xfId="0" applyFill="1" applyBorder="1" applyProtection="1"/>
    <xf numFmtId="0" fontId="4" fillId="0" borderId="0" xfId="0" applyFont="1" applyProtection="1"/>
    <xf numFmtId="0" fontId="0" fillId="8" borderId="8" xfId="0" applyFill="1" applyBorder="1" applyProtection="1"/>
    <xf numFmtId="0" fontId="0" fillId="8" borderId="0" xfId="0" applyFill="1" applyBorder="1" applyProtection="1"/>
    <xf numFmtId="0" fontId="4" fillId="8" borderId="0" xfId="0" applyFont="1" applyFill="1" applyBorder="1" applyAlignment="1" applyProtection="1">
      <alignment horizontal="right"/>
    </xf>
    <xf numFmtId="0" fontId="0" fillId="11" borderId="8" xfId="0" applyFill="1" applyBorder="1" applyProtection="1"/>
    <xf numFmtId="0" fontId="0" fillId="11" borderId="0" xfId="0" applyFill="1" applyBorder="1" applyProtection="1"/>
    <xf numFmtId="0" fontId="4" fillId="11" borderId="0" xfId="0" applyFont="1" applyFill="1" applyBorder="1" applyAlignment="1" applyProtection="1">
      <alignment horizontal="right"/>
    </xf>
    <xf numFmtId="1" fontId="4" fillId="11" borderId="9" xfId="0" applyNumberFormat="1" applyFont="1" applyFill="1" applyBorder="1" applyAlignment="1" applyProtection="1">
      <alignment horizontal="left"/>
    </xf>
    <xf numFmtId="0" fontId="5" fillId="6" borderId="0" xfId="0" applyFont="1" applyFill="1" applyBorder="1" applyProtection="1"/>
    <xf numFmtId="0" fontId="4" fillId="11" borderId="9" xfId="0" applyFont="1" applyFill="1" applyBorder="1" applyAlignment="1" applyProtection="1">
      <alignment horizontal="left"/>
    </xf>
    <xf numFmtId="0" fontId="4" fillId="6" borderId="0" xfId="0" applyFont="1" applyFill="1" applyBorder="1" applyProtection="1"/>
    <xf numFmtId="0" fontId="3" fillId="12" borderId="8" xfId="0" applyFont="1" applyFill="1" applyBorder="1" applyProtection="1"/>
    <xf numFmtId="0" fontId="3" fillId="12" borderId="0" xfId="0" applyFont="1" applyFill="1" applyBorder="1" applyProtection="1"/>
    <xf numFmtId="0" fontId="5" fillId="12" borderId="0" xfId="0" applyFont="1" applyFill="1" applyBorder="1" applyAlignment="1" applyProtection="1">
      <alignment horizontal="right"/>
    </xf>
    <xf numFmtId="0" fontId="16" fillId="4" borderId="10" xfId="0" applyFont="1" applyFill="1" applyBorder="1" applyProtection="1"/>
    <xf numFmtId="0" fontId="16" fillId="4" borderId="12" xfId="0" applyFont="1" applyFill="1" applyBorder="1" applyProtection="1"/>
    <xf numFmtId="0" fontId="16" fillId="4" borderId="12" xfId="0" applyFont="1" applyFill="1" applyBorder="1" applyAlignment="1" applyProtection="1">
      <alignment horizontal="right"/>
    </xf>
    <xf numFmtId="0" fontId="16" fillId="4" borderId="11" xfId="0" applyFont="1" applyFill="1" applyBorder="1" applyAlignment="1" applyProtection="1">
      <alignment horizontal="left"/>
    </xf>
    <xf numFmtId="0" fontId="0" fillId="0" borderId="0" xfId="0" applyAlignment="1" applyProtection="1">
      <alignment wrapText="1"/>
    </xf>
    <xf numFmtId="0" fontId="17" fillId="0" borderId="0" xfId="0" applyFont="1" applyProtection="1"/>
    <xf numFmtId="0" fontId="0" fillId="8" borderId="1" xfId="0" applyFill="1" applyBorder="1" applyProtection="1"/>
    <xf numFmtId="0" fontId="4" fillId="8" borderId="1" xfId="0" applyFont="1" applyFill="1" applyBorder="1" applyAlignment="1" applyProtection="1">
      <alignment wrapText="1"/>
    </xf>
    <xf numFmtId="1" fontId="4" fillId="8" borderId="1" xfId="0" applyNumberFormat="1" applyFont="1" applyFill="1" applyBorder="1" applyProtection="1"/>
    <xf numFmtId="1" fontId="5" fillId="4" borderId="1" xfId="0" applyNumberFormat="1" applyFont="1" applyFill="1" applyBorder="1" applyProtection="1"/>
    <xf numFmtId="0" fontId="0" fillId="8" borderId="1" xfId="0" applyFill="1" applyBorder="1" applyAlignment="1" applyProtection="1">
      <alignment horizontal="right"/>
    </xf>
    <xf numFmtId="0" fontId="0" fillId="0" borderId="0" xfId="0" applyAlignment="1" applyProtection="1">
      <alignment vertical="center"/>
    </xf>
    <xf numFmtId="0" fontId="18" fillId="0" borderId="0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164" fontId="0" fillId="0" borderId="0" xfId="0" applyNumberFormat="1" applyAlignment="1" applyProtection="1">
      <alignment vertical="center"/>
    </xf>
    <xf numFmtId="0" fontId="19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19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19" fillId="0" borderId="0" xfId="0" applyFont="1" applyBorder="1" applyAlignment="1">
      <alignment vertical="center"/>
    </xf>
    <xf numFmtId="0" fontId="21" fillId="5" borderId="1" xfId="0" applyFont="1" applyFill="1" applyBorder="1"/>
    <xf numFmtId="0" fontId="0" fillId="0" borderId="0" xfId="0" applyFont="1"/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left" vertical="center"/>
    </xf>
    <xf numFmtId="0" fontId="21" fillId="5" borderId="1" xfId="0" applyFont="1" applyFill="1" applyBorder="1" applyAlignment="1">
      <alignment vertical="center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vertical="center"/>
    </xf>
    <xf numFmtId="0" fontId="13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21" fillId="8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21" fillId="13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23" fillId="6" borderId="4" xfId="0" applyFont="1" applyFill="1" applyBorder="1" applyAlignment="1">
      <alignment vertical="center" wrapText="1"/>
    </xf>
    <xf numFmtId="0" fontId="23" fillId="6" borderId="6" xfId="0" applyFont="1" applyFill="1" applyBorder="1" applyAlignment="1">
      <alignment vertical="center" wrapText="1"/>
    </xf>
    <xf numFmtId="0" fontId="23" fillId="6" borderId="6" xfId="0" applyFont="1" applyFill="1" applyBorder="1" applyAlignment="1">
      <alignment vertical="center"/>
    </xf>
    <xf numFmtId="0" fontId="23" fillId="6" borderId="7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1" fontId="4" fillId="9" borderId="9" xfId="0" applyNumberFormat="1" applyFont="1" applyFill="1" applyBorder="1" applyAlignment="1" applyProtection="1">
      <alignment horizontal="left"/>
    </xf>
    <xf numFmtId="1" fontId="4" fillId="10" borderId="9" xfId="0" applyNumberFormat="1" applyFont="1" applyFill="1" applyBorder="1" applyAlignment="1" applyProtection="1">
      <alignment horizontal="left"/>
    </xf>
    <xf numFmtId="1" fontId="4" fillId="8" borderId="9" xfId="0" applyNumberFormat="1" applyFont="1" applyFill="1" applyBorder="1" applyAlignment="1" applyProtection="1">
      <alignment horizontal="left"/>
    </xf>
    <xf numFmtId="1" fontId="5" fillId="12" borderId="9" xfId="0" applyNumberFormat="1" applyFont="1" applyFill="1" applyBorder="1" applyAlignment="1" applyProtection="1">
      <alignment horizontal="left"/>
    </xf>
    <xf numFmtId="1" fontId="4" fillId="6" borderId="1" xfId="0" applyNumberFormat="1" applyFont="1" applyFill="1" applyBorder="1" applyAlignment="1" applyProtection="1">
      <alignment horizontal="right"/>
    </xf>
    <xf numFmtId="0" fontId="7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3" fillId="14" borderId="1" xfId="0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center" vertical="center"/>
    </xf>
    <xf numFmtId="0" fontId="21" fillId="15" borderId="1" xfId="0" applyFont="1" applyFill="1" applyBorder="1" applyAlignment="1">
      <alignment horizontal="center" vertical="center" wrapText="1"/>
    </xf>
    <xf numFmtId="0" fontId="21" fillId="15" borderId="1" xfId="0" applyFont="1" applyFill="1" applyBorder="1" applyAlignment="1">
      <alignment horizontal="center" vertical="center"/>
    </xf>
    <xf numFmtId="0" fontId="21" fillId="14" borderId="1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15" borderId="1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/>
    </xf>
    <xf numFmtId="0" fontId="21" fillId="12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13" fillId="12" borderId="1" xfId="0" applyFont="1" applyFill="1" applyBorder="1" applyAlignment="1">
      <alignment horizontal="left" vertical="center"/>
    </xf>
    <xf numFmtId="0" fontId="22" fillId="12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vertical="center"/>
    </xf>
    <xf numFmtId="0" fontId="21" fillId="12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7" fillId="15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1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6" fillId="16" borderId="1" xfId="0" applyFont="1" applyFill="1" applyBorder="1" applyAlignment="1">
      <alignment horizontal="left" vertical="center"/>
    </xf>
    <xf numFmtId="0" fontId="24" fillId="16" borderId="1" xfId="0" applyFont="1" applyFill="1" applyBorder="1" applyAlignment="1">
      <alignment vertical="center"/>
    </xf>
    <xf numFmtId="0" fontId="24" fillId="16" borderId="1" xfId="0" applyFont="1" applyFill="1" applyBorder="1" applyAlignment="1">
      <alignment horizontal="left" vertical="center"/>
    </xf>
    <xf numFmtId="0" fontId="4" fillId="8" borderId="2" xfId="0" applyFont="1" applyFill="1" applyBorder="1" applyProtection="1"/>
    <xf numFmtId="0" fontId="4" fillId="0" borderId="0" xfId="0" applyFont="1" applyFill="1" applyBorder="1" applyProtection="1"/>
    <xf numFmtId="0" fontId="0" fillId="8" borderId="14" xfId="0" applyFill="1" applyBorder="1" applyProtection="1"/>
    <xf numFmtId="1" fontId="4" fillId="0" borderId="0" xfId="0" applyNumberFormat="1" applyFont="1" applyFill="1" applyBorder="1" applyProtection="1"/>
    <xf numFmtId="0" fontId="27" fillId="8" borderId="15" xfId="0" applyFont="1" applyFill="1" applyBorder="1" applyProtection="1"/>
    <xf numFmtId="0" fontId="27" fillId="8" borderId="1" xfId="0" applyFont="1" applyFill="1" applyBorder="1" applyProtection="1"/>
    <xf numFmtId="1" fontId="0" fillId="8" borderId="1" xfId="0" applyNumberFormat="1" applyFill="1" applyBorder="1" applyProtection="1"/>
    <xf numFmtId="0" fontId="0" fillId="0" borderId="0" xfId="0" applyFill="1" applyBorder="1" applyProtection="1"/>
    <xf numFmtId="0" fontId="28" fillId="0" borderId="0" xfId="0" applyFont="1" applyAlignment="1" applyProtection="1">
      <alignment vertical="top" wrapText="1"/>
    </xf>
    <xf numFmtId="0" fontId="0" fillId="6" borderId="1" xfId="0" applyFill="1" applyBorder="1" applyAlignment="1" applyProtection="1">
      <alignment horizontal="right"/>
    </xf>
    <xf numFmtId="0" fontId="4" fillId="6" borderId="1" xfId="0" applyFont="1" applyFill="1" applyBorder="1" applyAlignment="1" applyProtection="1">
      <alignment horizontal="right"/>
    </xf>
    <xf numFmtId="0" fontId="0" fillId="17" borderId="0" xfId="0" applyFill="1" applyBorder="1" applyProtection="1"/>
    <xf numFmtId="0" fontId="0" fillId="17" borderId="22" xfId="0" applyFill="1" applyBorder="1" applyProtection="1"/>
    <xf numFmtId="0" fontId="16" fillId="6" borderId="0" xfId="0" applyFont="1" applyFill="1" applyBorder="1" applyProtection="1"/>
    <xf numFmtId="0" fontId="16" fillId="6" borderId="0" xfId="0" applyFont="1" applyFill="1" applyBorder="1" applyAlignment="1" applyProtection="1">
      <alignment horizontal="right"/>
    </xf>
    <xf numFmtId="0" fontId="16" fillId="6" borderId="0" xfId="0" applyFont="1" applyFill="1" applyBorder="1" applyAlignment="1" applyProtection="1">
      <alignment horizontal="left"/>
    </xf>
    <xf numFmtId="0" fontId="2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9" fillId="0" borderId="16" xfId="0" applyFont="1" applyFill="1" applyBorder="1" applyAlignment="1">
      <alignment vertical="center"/>
    </xf>
    <xf numFmtId="0" fontId="19" fillId="0" borderId="17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15" fillId="18" borderId="1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vertical="center"/>
    </xf>
    <xf numFmtId="0" fontId="31" fillId="0" borderId="17" xfId="0" applyFont="1" applyFill="1" applyBorder="1" applyAlignment="1">
      <alignment vertical="center"/>
    </xf>
    <xf numFmtId="0" fontId="19" fillId="0" borderId="13" xfId="0" applyFont="1" applyFill="1" applyBorder="1" applyAlignment="1">
      <alignment horizontal="right" vertical="center"/>
    </xf>
    <xf numFmtId="0" fontId="19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4" fontId="8" fillId="0" borderId="0" xfId="0" applyNumberFormat="1" applyFont="1" applyBorder="1" applyAlignment="1">
      <alignment vertical="center"/>
    </xf>
    <xf numFmtId="0" fontId="7" fillId="14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1" fontId="0" fillId="17" borderId="0" xfId="0" applyNumberFormat="1" applyFill="1" applyBorder="1" applyProtection="1"/>
    <xf numFmtId="1" fontId="0" fillId="17" borderId="22" xfId="0" applyNumberFormat="1" applyFill="1" applyBorder="1" applyProtection="1"/>
    <xf numFmtId="0" fontId="0" fillId="17" borderId="0" xfId="0" applyFill="1" applyBorder="1" applyAlignment="1" applyProtection="1">
      <alignment horizontal="right"/>
    </xf>
    <xf numFmtId="0" fontId="0" fillId="17" borderId="22" xfId="0" applyFill="1" applyBorder="1" applyAlignment="1" applyProtection="1">
      <alignment horizontal="right"/>
    </xf>
    <xf numFmtId="0" fontId="32" fillId="0" borderId="0" xfId="0" applyFont="1" applyProtection="1"/>
    <xf numFmtId="0" fontId="33" fillId="19" borderId="1" xfId="0" applyFont="1" applyFill="1" applyBorder="1" applyAlignment="1">
      <alignment horizontal="center" vertical="center"/>
    </xf>
    <xf numFmtId="0" fontId="3" fillId="20" borderId="1" xfId="0" applyFont="1" applyFill="1" applyBorder="1" applyProtection="1"/>
    <xf numFmtId="16" fontId="5" fillId="20" borderId="1" xfId="0" applyNumberFormat="1" applyFont="1" applyFill="1" applyBorder="1" applyAlignment="1" applyProtection="1">
      <alignment horizontal="right"/>
    </xf>
    <xf numFmtId="1" fontId="5" fillId="20" borderId="1" xfId="0" applyNumberFormat="1" applyFont="1" applyFill="1" applyBorder="1" applyProtection="1"/>
    <xf numFmtId="0" fontId="7" fillId="14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7" fillId="15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1" fillId="14" borderId="1" xfId="0" applyFont="1" applyFill="1" applyBorder="1" applyAlignment="1">
      <alignment horizontal="center" vertical="center"/>
    </xf>
    <xf numFmtId="0" fontId="21" fillId="15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1" xfId="0" applyFont="1" applyFill="1" applyBorder="1" applyAlignment="1">
      <alignment vertical="center"/>
    </xf>
    <xf numFmtId="0" fontId="21" fillId="1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center" vertical="center"/>
    </xf>
    <xf numFmtId="0" fontId="21" fillId="14" borderId="1" xfId="0" applyFont="1" applyFill="1" applyBorder="1" applyAlignment="1">
      <alignment horizontal="center" vertical="center"/>
    </xf>
    <xf numFmtId="0" fontId="0" fillId="0" borderId="0" xfId="0" applyFont="1" applyAlignment="1"/>
    <xf numFmtId="0" fontId="34" fillId="0" borderId="1" xfId="0" applyFont="1" applyBorder="1" applyAlignment="1">
      <alignment horizontal="center" vertical="center"/>
    </xf>
    <xf numFmtId="0" fontId="32" fillId="0" borderId="0" xfId="0" applyFont="1" applyAlignment="1" applyProtection="1">
      <alignment horizontal="left" vertical="top"/>
    </xf>
    <xf numFmtId="0" fontId="4" fillId="7" borderId="18" xfId="0" applyFont="1" applyFill="1" applyBorder="1" applyAlignment="1" applyProtection="1">
      <alignment horizontal="center"/>
      <protection locked="0"/>
    </xf>
    <xf numFmtId="0" fontId="4" fillId="7" borderId="3" xfId="0" applyFont="1" applyFill="1" applyBorder="1" applyAlignment="1" applyProtection="1">
      <alignment horizont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center" vertical="center"/>
    </xf>
    <xf numFmtId="0" fontId="21" fillId="14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4" fillId="7" borderId="3" xfId="0" applyNumberFormat="1" applyFont="1" applyFill="1" applyBorder="1" applyAlignment="1" applyProtection="1">
      <alignment horizontal="center"/>
    </xf>
    <xf numFmtId="0" fontId="7" fillId="0" borderId="1" xfId="0" applyFont="1" applyFill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21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20" fillId="0" borderId="0" xfId="0" applyFont="1"/>
    <xf numFmtId="0" fontId="0" fillId="5" borderId="1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21" fillId="15" borderId="2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7" fillId="14" borderId="1" xfId="0" applyFont="1" applyFill="1" applyBorder="1" applyAlignment="1">
      <alignment horizontal="center" vertical="center"/>
    </xf>
    <xf numFmtId="0" fontId="21" fillId="15" borderId="1" xfId="0" applyFont="1" applyFill="1" applyBorder="1" applyAlignment="1">
      <alignment horizontal="center" vertical="center"/>
    </xf>
    <xf numFmtId="0" fontId="21" fillId="14" borderId="1" xfId="0" applyFont="1" applyFill="1" applyBorder="1" applyAlignment="1">
      <alignment horizontal="center" vertical="center"/>
    </xf>
    <xf numFmtId="0" fontId="21" fillId="12" borderId="1" xfId="0" applyFont="1" applyFill="1" applyBorder="1" applyAlignment="1">
      <alignment horizontal="center" vertical="center"/>
    </xf>
    <xf numFmtId="0" fontId="21" fillId="14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15" borderId="2" xfId="0" applyFont="1" applyFill="1" applyBorder="1" applyAlignment="1">
      <alignment horizontal="center" vertical="center"/>
    </xf>
    <xf numFmtId="0" fontId="7" fillId="15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center"/>
    </xf>
    <xf numFmtId="0" fontId="13" fillId="21" borderId="1" xfId="0" applyFont="1" applyFill="1" applyBorder="1" applyAlignment="1">
      <alignment horizontal="center" vertical="center"/>
    </xf>
    <xf numFmtId="0" fontId="35" fillId="21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2" fillId="4" borderId="16" xfId="0" applyFont="1" applyFill="1" applyBorder="1" applyAlignment="1">
      <alignment vertical="top"/>
    </xf>
    <xf numFmtId="0" fontId="12" fillId="4" borderId="13" xfId="0" applyFont="1" applyFill="1" applyBorder="1" applyAlignment="1">
      <alignment vertical="top"/>
    </xf>
    <xf numFmtId="0" fontId="7" fillId="14" borderId="2" xfId="0" applyFont="1" applyFill="1" applyBorder="1" applyAlignment="1">
      <alignment horizontal="center" vertical="center"/>
    </xf>
    <xf numFmtId="0" fontId="21" fillId="14" borderId="2" xfId="0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center" vertical="center"/>
    </xf>
    <xf numFmtId="0" fontId="22" fillId="8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7" fillId="7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9" xfId="0" applyFont="1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7" fillId="0" borderId="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22" fillId="8" borderId="2" xfId="0" applyFont="1" applyFill="1" applyBorder="1" applyAlignment="1">
      <alignment horizontal="center" vertical="center"/>
    </xf>
    <xf numFmtId="0" fontId="22" fillId="8" borderId="15" xfId="0" applyFont="1" applyFill="1" applyBorder="1" applyAlignment="1">
      <alignment horizontal="center" vertical="center"/>
    </xf>
    <xf numFmtId="0" fontId="21" fillId="15" borderId="2" xfId="0" applyFont="1" applyFill="1" applyBorder="1" applyAlignment="1">
      <alignment horizontal="center" vertical="center"/>
    </xf>
    <xf numFmtId="0" fontId="21" fillId="15" borderId="15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7" fillId="15" borderId="2" xfId="0" applyFont="1" applyFill="1" applyBorder="1" applyAlignment="1">
      <alignment horizontal="center" vertical="center"/>
    </xf>
    <xf numFmtId="0" fontId="7" fillId="15" borderId="15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/>
    </xf>
    <xf numFmtId="0" fontId="21" fillId="14" borderId="2" xfId="0" applyFont="1" applyFill="1" applyBorder="1" applyAlignment="1">
      <alignment horizontal="center" vertical="center"/>
    </xf>
    <xf numFmtId="0" fontId="21" fillId="12" borderId="2" xfId="0" applyFont="1" applyFill="1" applyBorder="1" applyAlignment="1">
      <alignment horizontal="center" vertical="center"/>
    </xf>
    <xf numFmtId="0" fontId="24" fillId="16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14" borderId="1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12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7" fillId="15" borderId="1" xfId="0" applyFont="1" applyFill="1" applyBorder="1" applyAlignment="1">
      <alignment horizontal="center" vertical="center"/>
    </xf>
    <xf numFmtId="0" fontId="7" fillId="15" borderId="2" xfId="0" applyFont="1" applyFill="1" applyBorder="1" applyAlignment="1">
      <alignment horizontal="center" vertical="top"/>
    </xf>
    <xf numFmtId="0" fontId="7" fillId="15" borderId="15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center" textRotation="90"/>
    </xf>
    <xf numFmtId="0" fontId="21" fillId="0" borderId="1" xfId="0" applyFont="1" applyFill="1" applyBorder="1" applyAlignment="1">
      <alignment horizontal="center" vertical="center" textRotation="90"/>
    </xf>
    <xf numFmtId="0" fontId="7" fillId="0" borderId="1" xfId="0" applyFont="1" applyFill="1" applyBorder="1" applyAlignment="1">
      <alignment horizontal="center" vertical="center" textRotation="90" wrapText="1"/>
    </xf>
    <xf numFmtId="0" fontId="21" fillId="0" borderId="1" xfId="0" applyFont="1" applyFill="1" applyBorder="1" applyAlignment="1">
      <alignment horizontal="center" vertical="center" textRotation="90" wrapText="1"/>
    </xf>
    <xf numFmtId="0" fontId="7" fillId="14" borderId="1" xfId="0" applyFont="1" applyFill="1" applyBorder="1" applyAlignment="1">
      <alignment horizontal="center" vertical="center"/>
    </xf>
    <xf numFmtId="0" fontId="21" fillId="14" borderId="1" xfId="0" applyFont="1" applyFill="1" applyBorder="1" applyAlignment="1">
      <alignment horizontal="center" vertical="center"/>
    </xf>
    <xf numFmtId="0" fontId="21" fillId="14" borderId="15" xfId="0" applyFont="1" applyFill="1" applyBorder="1" applyAlignment="1">
      <alignment horizontal="center" vertical="center"/>
    </xf>
    <xf numFmtId="0" fontId="22" fillId="12" borderId="1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1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13" fillId="14" borderId="2" xfId="0" applyFont="1" applyFill="1" applyBorder="1" applyAlignment="1">
      <alignment horizontal="center" vertical="center"/>
    </xf>
    <xf numFmtId="0" fontId="13" fillId="15" borderId="2" xfId="0" applyFont="1" applyFill="1" applyBorder="1" applyAlignment="1">
      <alignment horizontal="center" vertical="center"/>
    </xf>
    <xf numFmtId="0" fontId="13" fillId="15" borderId="15" xfId="0" applyFont="1" applyFill="1" applyBorder="1" applyAlignment="1">
      <alignment horizontal="center" vertical="center"/>
    </xf>
    <xf numFmtId="0" fontId="13" fillId="14" borderId="15" xfId="0" applyFont="1" applyFill="1" applyBorder="1" applyAlignment="1">
      <alignment horizontal="center" vertical="center"/>
    </xf>
    <xf numFmtId="0" fontId="7" fillId="15" borderId="14" xfId="0" applyFont="1" applyFill="1" applyBorder="1" applyAlignment="1">
      <alignment horizontal="center" vertical="center"/>
    </xf>
    <xf numFmtId="0" fontId="21" fillId="12" borderId="15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14" borderId="14" xfId="0" applyFont="1" applyFill="1" applyBorder="1" applyAlignment="1">
      <alignment horizontal="center" vertical="center"/>
    </xf>
    <xf numFmtId="0" fontId="21" fillId="15" borderId="14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vertical="center"/>
    </xf>
    <xf numFmtId="0" fontId="19" fillId="0" borderId="17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31" fillId="0" borderId="1" xfId="0" applyFont="1" applyFill="1" applyBorder="1" applyAlignment="1">
      <alignment vertical="center"/>
    </xf>
    <xf numFmtId="0" fontId="15" fillId="18" borderId="16" xfId="0" applyFont="1" applyFill="1" applyBorder="1" applyAlignment="1">
      <alignment vertical="center"/>
    </xf>
    <xf numFmtId="0" fontId="19" fillId="18" borderId="17" xfId="0" applyFont="1" applyFill="1" applyBorder="1" applyAlignment="1">
      <alignment vertical="center"/>
    </xf>
    <xf numFmtId="0" fontId="19" fillId="18" borderId="13" xfId="0" applyFont="1" applyFill="1" applyBorder="1" applyAlignment="1">
      <alignment vertical="center"/>
    </xf>
    <xf numFmtId="0" fontId="15" fillId="18" borderId="17" xfId="0" applyFont="1" applyFill="1" applyBorder="1" applyAlignment="1">
      <alignment vertical="center"/>
    </xf>
    <xf numFmtId="0" fontId="15" fillId="18" borderId="13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15" fillId="18" borderId="1" xfId="0" applyFont="1" applyFill="1" applyBorder="1" applyAlignment="1">
      <alignment vertical="center"/>
    </xf>
    <xf numFmtId="0" fontId="19" fillId="0" borderId="16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left" vertical="center"/>
    </xf>
  </cellXfs>
  <cellStyles count="1">
    <cellStyle name="Standard" xfId="0" builtinId="0"/>
  </cellStyles>
  <dxfs count="1271">
    <dxf>
      <font>
        <color theme="0"/>
      </font>
      <fill>
        <patternFill>
          <bgColor theme="7" tint="-0.499984740745262"/>
        </patternFill>
      </fill>
    </dxf>
    <dxf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3" tint="0.59996337778862885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3" tint="0.59996337778862885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3" tint="0.59996337778862885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3" tint="0.59996337778862885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3" tint="0.59996337778862885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3" tint="0.59996337778862885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3" tint="0.59996337778862885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3" tint="0.59996337778862885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3" tint="0.59996337778862885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3" tint="0.59996337778862885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3" tint="0.59996337778862885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3" tint="0.59996337778862885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3" tint="0.59996337778862885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3" tint="0.59996337778862885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3" tint="0.59996337778862885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3" tint="0.59996337778862885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3" tint="0.59996337778862885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3" tint="0.59996337778862885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3" tint="0.59996337778862885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3" tint="0.59996337778862885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3" tint="0.59996337778862885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3" tint="0.59996337778862885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3" tint="0.59996337778862885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3" tint="0.59996337778862885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3" tint="0.59996337778862885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3" tint="0.59996337778862885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3" tint="0.59996337778862885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3" tint="0.59996337778862885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3" tint="0.59996337778862885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7" tint="0.39994506668294322"/>
      </font>
    </dxf>
    <dxf>
      <fill>
        <patternFill>
          <bgColor theme="7" tint="0.39994506668294322"/>
        </patternFill>
      </fill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theme="7" tint="0.39994506668294322"/>
      </font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theme="7" tint="0.39994506668294322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7" tint="0.39994506668294322"/>
        </patternFill>
      </fill>
    </dxf>
    <dxf>
      <font>
        <color theme="3" tint="0.39994506668294322"/>
      </font>
    </dxf>
    <dxf>
      <font>
        <color auto="1"/>
      </font>
      <fill>
        <patternFill>
          <bgColor theme="3" tint="0.39994506668294322"/>
        </patternFill>
      </fill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3" tint="0.39994506668294322"/>
      </font>
    </dxf>
    <dxf>
      <font>
        <color auto="1"/>
      </font>
      <fill>
        <patternFill>
          <bgColor theme="3" tint="0.39994506668294322"/>
        </patternFill>
      </fill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ont>
        <color theme="3" tint="0.39994506668294322"/>
      </font>
    </dxf>
    <dxf>
      <font>
        <color auto="1"/>
      </font>
      <fill>
        <patternFill>
          <bgColor theme="3" tint="0.39994506668294322"/>
        </patternFill>
      </fill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3" tint="0.59996337778862885"/>
        </patternFill>
      </fill>
    </dxf>
    <dxf>
      <font>
        <color theme="3" tint="0.39994506668294322"/>
      </font>
    </dxf>
    <dxf>
      <font>
        <color auto="1"/>
      </font>
      <fill>
        <patternFill>
          <bgColor theme="3" tint="0.39994506668294322"/>
        </patternFill>
      </fill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142875</xdr:rowOff>
    </xdr:from>
    <xdr:to>
      <xdr:col>4</xdr:col>
      <xdr:colOff>657225</xdr:colOff>
      <xdr:row>2</xdr:row>
      <xdr:rowOff>9525</xdr:rowOff>
    </xdr:to>
    <xdr:pic>
      <xdr:nvPicPr>
        <xdr:cNvPr id="2417" name="Grafik 1">
          <a:extLst>
            <a:ext uri="{FF2B5EF4-FFF2-40B4-BE49-F238E27FC236}">
              <a16:creationId xmlns:a16="http://schemas.microsoft.com/office/drawing/2014/main" id="{00000000-0008-0000-0300-00007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42875"/>
          <a:ext cx="27051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7"/>
  <sheetViews>
    <sheetView tabSelected="1" zoomScaleNormal="100" workbookViewId="0">
      <selection activeCell="L28" sqref="L28"/>
    </sheetView>
  </sheetViews>
  <sheetFormatPr baseColWidth="10" defaultRowHeight="15" x14ac:dyDescent="0.25"/>
  <cols>
    <col min="1" max="1" width="32.140625" style="26" customWidth="1"/>
    <col min="2" max="2" width="10.5703125" style="26" customWidth="1"/>
    <col min="3" max="3" width="8.7109375" style="26" customWidth="1"/>
    <col min="4" max="4" width="11.42578125" style="26" customWidth="1"/>
    <col min="5" max="5" width="13" style="26" customWidth="1"/>
    <col min="6" max="6" width="11.140625" style="26" bestFit="1" customWidth="1"/>
    <col min="7" max="7" width="10.5703125" style="26" customWidth="1"/>
    <col min="8" max="8" width="10" style="26" customWidth="1"/>
    <col min="9" max="9" width="10.5703125" style="26" customWidth="1"/>
    <col min="10" max="10" width="15.7109375" style="26" hidden="1" customWidth="1"/>
    <col min="11" max="11" width="2.5703125" style="26" customWidth="1"/>
    <col min="12" max="12" width="41.42578125" style="26" customWidth="1"/>
    <col min="13" max="13" width="23.140625" style="26" customWidth="1"/>
    <col min="14" max="14" width="9.28515625" style="26" customWidth="1"/>
    <col min="15" max="15" width="7.140625" style="26" customWidth="1"/>
    <col min="16" max="16384" width="11.42578125" style="26"/>
  </cols>
  <sheetData>
    <row r="1" spans="1:17" s="217" customFormat="1" ht="33.75" customHeight="1" thickBot="1" x14ac:dyDescent="0.55000000000000004">
      <c r="A1" s="240" t="s">
        <v>270</v>
      </c>
    </row>
    <row r="2" spans="1:17" ht="16.5" thickBot="1" x14ac:dyDescent="0.3">
      <c r="A2" s="22"/>
      <c r="B2" s="23"/>
      <c r="C2" s="23"/>
      <c r="D2" s="24" t="s">
        <v>23</v>
      </c>
      <c r="E2" s="289" t="s">
        <v>92</v>
      </c>
      <c r="F2" s="290"/>
      <c r="G2" s="291"/>
      <c r="H2" s="23"/>
      <c r="I2" s="25"/>
      <c r="J2" s="26" t="s">
        <v>67</v>
      </c>
      <c r="L2" s="26" t="s">
        <v>271</v>
      </c>
    </row>
    <row r="3" spans="1:17" x14ac:dyDescent="0.25">
      <c r="A3" s="24"/>
      <c r="B3" s="23"/>
      <c r="C3" s="23"/>
      <c r="D3" s="23"/>
      <c r="E3" s="23"/>
      <c r="F3" s="23"/>
      <c r="G3" s="23"/>
      <c r="H3" s="23"/>
      <c r="I3" s="25"/>
      <c r="J3" s="26">
        <v>2011</v>
      </c>
    </row>
    <row r="4" spans="1:17" ht="15.75" thickBot="1" x14ac:dyDescent="0.3">
      <c r="A4" s="27" t="s">
        <v>68</v>
      </c>
      <c r="B4" s="28"/>
      <c r="C4" s="29"/>
      <c r="D4" s="27" t="s">
        <v>69</v>
      </c>
      <c r="E4" s="30"/>
      <c r="F4" s="30"/>
      <c r="G4" s="30"/>
      <c r="H4" s="30"/>
      <c r="I4" s="31"/>
      <c r="J4" s="26">
        <v>2012</v>
      </c>
      <c r="L4" s="32" t="s">
        <v>70</v>
      </c>
      <c r="M4" s="33"/>
      <c r="N4" s="32"/>
      <c r="Q4" s="34"/>
    </row>
    <row r="5" spans="1:17" ht="15.75" thickBot="1" x14ac:dyDescent="0.3">
      <c r="A5" s="35" t="s">
        <v>71</v>
      </c>
      <c r="B5" s="248">
        <v>2019</v>
      </c>
      <c r="C5" s="20"/>
      <c r="D5" s="36" t="s">
        <v>72</v>
      </c>
      <c r="E5" s="37"/>
      <c r="F5" s="37"/>
      <c r="G5" s="38" t="s">
        <v>161</v>
      </c>
      <c r="H5" s="38"/>
      <c r="I5" s="39">
        <f>B5</f>
        <v>2019</v>
      </c>
      <c r="J5" s="26">
        <v>2013</v>
      </c>
      <c r="L5" s="219" t="s">
        <v>212</v>
      </c>
      <c r="M5" s="220">
        <v>40558</v>
      </c>
      <c r="N5" s="221">
        <f>B5</f>
        <v>2019</v>
      </c>
    </row>
    <row r="6" spans="1:17" ht="15.75" thickBot="1" x14ac:dyDescent="0.3">
      <c r="A6" s="41"/>
      <c r="B6" s="42"/>
      <c r="C6" s="20"/>
      <c r="D6" s="36" t="s">
        <v>73</v>
      </c>
      <c r="E6" s="37"/>
      <c r="F6" s="37"/>
      <c r="G6" s="38" t="s">
        <v>74</v>
      </c>
      <c r="H6" s="38"/>
      <c r="I6" s="122">
        <f>B5+1</f>
        <v>2020</v>
      </c>
      <c r="L6" s="40" t="s">
        <v>213</v>
      </c>
      <c r="M6" s="173" t="s">
        <v>75</v>
      </c>
      <c r="N6" s="40"/>
    </row>
    <row r="7" spans="1:17" ht="15.75" thickBot="1" x14ac:dyDescent="0.3">
      <c r="A7" s="41" t="s">
        <v>228</v>
      </c>
      <c r="B7" s="242">
        <v>5</v>
      </c>
      <c r="C7" s="20"/>
      <c r="D7" s="36" t="s">
        <v>76</v>
      </c>
      <c r="E7" s="37"/>
      <c r="F7" s="37"/>
      <c r="G7" s="38" t="s">
        <v>77</v>
      </c>
      <c r="H7" s="38"/>
      <c r="I7" s="122">
        <f>B5+1</f>
        <v>2020</v>
      </c>
      <c r="L7" s="40" t="s">
        <v>214</v>
      </c>
      <c r="M7" s="174" t="str">
        <f>IF(B8=4,"KW 4",IF(B8=5,"KW 42",IF(B8=6,"KW 4",IF(B8=7,"KW 42",IF(B8=8,"KW 4","")))))</f>
        <v/>
      </c>
      <c r="N7" s="126">
        <f>B5+1</f>
        <v>2020</v>
      </c>
    </row>
    <row r="8" spans="1:17" x14ac:dyDescent="0.25">
      <c r="A8" s="46" t="s">
        <v>78</v>
      </c>
      <c r="B8" s="241">
        <v>2</v>
      </c>
      <c r="C8" s="29"/>
      <c r="D8" s="36" t="s">
        <v>79</v>
      </c>
      <c r="E8" s="37"/>
      <c r="F8" s="37"/>
      <c r="G8" s="38" t="s">
        <v>80</v>
      </c>
      <c r="H8" s="38"/>
      <c r="I8" s="122">
        <f>B5+1</f>
        <v>2020</v>
      </c>
      <c r="J8" s="26">
        <v>2014</v>
      </c>
    </row>
    <row r="9" spans="1:17" x14ac:dyDescent="0.25">
      <c r="A9" s="46"/>
      <c r="B9" s="47"/>
      <c r="C9" s="29"/>
      <c r="D9" s="36" t="s">
        <v>81</v>
      </c>
      <c r="E9" s="37"/>
      <c r="F9" s="37"/>
      <c r="G9" s="38" t="s">
        <v>162</v>
      </c>
      <c r="H9" s="38"/>
      <c r="I9" s="39">
        <f>IF(B6=2,B5+1,B5+2)</f>
        <v>2021</v>
      </c>
      <c r="J9" s="26">
        <v>2015</v>
      </c>
      <c r="L9" s="48"/>
      <c r="M9" s="48"/>
      <c r="N9" s="48"/>
    </row>
    <row r="10" spans="1:17" x14ac:dyDescent="0.25">
      <c r="A10" s="46"/>
      <c r="B10" s="47"/>
      <c r="C10" s="29"/>
      <c r="D10" s="43" t="s">
        <v>170</v>
      </c>
      <c r="E10" s="44"/>
      <c r="F10" s="44"/>
      <c r="G10" s="45" t="s">
        <v>121</v>
      </c>
      <c r="H10" s="45"/>
      <c r="I10" s="123">
        <f>B5</f>
        <v>2019</v>
      </c>
      <c r="J10" s="26">
        <v>2018</v>
      </c>
    </row>
    <row r="11" spans="1:17" x14ac:dyDescent="0.25">
      <c r="A11" s="23"/>
      <c r="B11" s="23"/>
      <c r="C11" s="29"/>
      <c r="D11" s="43" t="s">
        <v>171</v>
      </c>
      <c r="E11" s="44"/>
      <c r="F11" s="44"/>
      <c r="G11" s="45" t="s">
        <v>122</v>
      </c>
      <c r="H11" s="45"/>
      <c r="I11" s="123">
        <f>B5+1</f>
        <v>2020</v>
      </c>
      <c r="L11" s="48" t="s">
        <v>190</v>
      </c>
    </row>
    <row r="12" spans="1:17" x14ac:dyDescent="0.25">
      <c r="A12" s="23"/>
      <c r="B12" s="23"/>
      <c r="C12" s="29"/>
      <c r="D12" s="49" t="s">
        <v>123</v>
      </c>
      <c r="E12" s="50"/>
      <c r="F12" s="50"/>
      <c r="G12" s="51" t="s">
        <v>121</v>
      </c>
      <c r="H12" s="51"/>
      <c r="I12" s="124">
        <f>B5</f>
        <v>2019</v>
      </c>
      <c r="J12" s="26">
        <v>2016</v>
      </c>
    </row>
    <row r="13" spans="1:17" x14ac:dyDescent="0.25">
      <c r="A13" s="29"/>
      <c r="B13" s="29"/>
      <c r="C13" s="29"/>
      <c r="D13" s="49" t="s">
        <v>135</v>
      </c>
      <c r="E13" s="50"/>
      <c r="F13" s="50"/>
      <c r="G13" s="51" t="s">
        <v>122</v>
      </c>
      <c r="H13" s="51"/>
      <c r="I13" s="124">
        <f>B5+1</f>
        <v>2020</v>
      </c>
      <c r="J13" s="26">
        <v>2017</v>
      </c>
      <c r="L13" s="175" t="s">
        <v>186</v>
      </c>
      <c r="M13" s="175" t="s">
        <v>177</v>
      </c>
      <c r="N13" s="215" t="s">
        <v>207</v>
      </c>
      <c r="O13" s="213">
        <f>B5+1</f>
        <v>2020</v>
      </c>
    </row>
    <row r="14" spans="1:17" ht="15.75" thickBot="1" x14ac:dyDescent="0.3">
      <c r="A14" s="23"/>
      <c r="B14" s="23"/>
      <c r="C14" s="29"/>
      <c r="D14" s="43" t="s">
        <v>136</v>
      </c>
      <c r="E14" s="44"/>
      <c r="F14" s="44"/>
      <c r="G14" s="45" t="s">
        <v>138</v>
      </c>
      <c r="H14" s="45"/>
      <c r="I14" s="123">
        <f>B5+2</f>
        <v>2021</v>
      </c>
      <c r="J14" s="26">
        <v>2018</v>
      </c>
      <c r="L14" s="175"/>
      <c r="M14" s="175" t="s">
        <v>226</v>
      </c>
      <c r="N14" s="215" t="s">
        <v>227</v>
      </c>
      <c r="O14" s="213">
        <v>2018</v>
      </c>
    </row>
    <row r="15" spans="1:17" ht="15.75" thickTop="1" x14ac:dyDescent="0.25">
      <c r="A15" s="23"/>
      <c r="B15" s="23"/>
      <c r="C15" s="29"/>
      <c r="D15" s="43" t="s">
        <v>137</v>
      </c>
      <c r="E15" s="44"/>
      <c r="F15" s="44"/>
      <c r="G15" s="45" t="s">
        <v>126</v>
      </c>
      <c r="H15" s="45"/>
      <c r="I15" s="123">
        <f>B5+2</f>
        <v>2021</v>
      </c>
      <c r="L15" s="176" t="s">
        <v>187</v>
      </c>
      <c r="M15" s="176" t="s">
        <v>178</v>
      </c>
      <c r="N15" s="216" t="s">
        <v>208</v>
      </c>
      <c r="O15" s="214">
        <f>B5+1</f>
        <v>2020</v>
      </c>
    </row>
    <row r="16" spans="1:17" ht="15.75" thickBot="1" x14ac:dyDescent="0.3">
      <c r="A16" s="23"/>
      <c r="B16" s="23"/>
      <c r="C16" s="29"/>
      <c r="D16" s="49" t="s">
        <v>125</v>
      </c>
      <c r="E16" s="50"/>
      <c r="F16" s="50"/>
      <c r="G16" s="51" t="s">
        <v>127</v>
      </c>
      <c r="H16" s="51"/>
      <c r="I16" s="124">
        <f>B5+2</f>
        <v>2021</v>
      </c>
      <c r="J16" s="26">
        <v>2019</v>
      </c>
      <c r="L16" s="175"/>
      <c r="M16" s="175" t="s">
        <v>179</v>
      </c>
      <c r="N16" s="215" t="s">
        <v>209</v>
      </c>
      <c r="O16" s="213">
        <f>B5+1</f>
        <v>2020</v>
      </c>
    </row>
    <row r="17" spans="1:15" ht="15.75" thickTop="1" x14ac:dyDescent="0.25">
      <c r="A17" s="23"/>
      <c r="B17" s="23"/>
      <c r="C17" s="29"/>
      <c r="D17" s="49" t="s">
        <v>124</v>
      </c>
      <c r="E17" s="50"/>
      <c r="F17" s="50"/>
      <c r="G17" s="51" t="s">
        <v>126</v>
      </c>
      <c r="H17" s="51"/>
      <c r="I17" s="124">
        <f>B5+2</f>
        <v>2021</v>
      </c>
      <c r="L17" s="176" t="s">
        <v>222</v>
      </c>
      <c r="M17" s="176" t="s">
        <v>220</v>
      </c>
      <c r="N17" s="216" t="s">
        <v>223</v>
      </c>
      <c r="O17" s="214">
        <f>B5+1</f>
        <v>2020</v>
      </c>
    </row>
    <row r="18" spans="1:15" ht="15.75" thickBot="1" x14ac:dyDescent="0.3">
      <c r="A18" s="23"/>
      <c r="B18" s="23"/>
      <c r="C18" s="29"/>
      <c r="D18" s="52" t="s">
        <v>146</v>
      </c>
      <c r="E18" s="53"/>
      <c r="F18" s="53"/>
      <c r="G18" s="54" t="str">
        <f>IF($B$7=5,"KW 36",IF($B$7=6,"KW 8",IF($B$7=7,"KW 36",IF($B$7=8,"KW 8"))))</f>
        <v>KW 36</v>
      </c>
      <c r="H18" s="54"/>
      <c r="I18" s="55">
        <f>IF($B$7=5,$B$5+1,IF($B$7=6,$B$5+2,IF($B$7=7,$B$5+3,IF($B$7=8,$B$5+3))))</f>
        <v>2020</v>
      </c>
      <c r="L18" s="175"/>
      <c r="M18" s="175" t="s">
        <v>221</v>
      </c>
      <c r="N18" s="215"/>
      <c r="O18" s="213"/>
    </row>
    <row r="19" spans="1:15" ht="15.75" thickTop="1" x14ac:dyDescent="0.25">
      <c r="A19" s="23"/>
      <c r="B19" s="23"/>
      <c r="C19" s="29"/>
      <c r="D19" s="52" t="s">
        <v>165</v>
      </c>
      <c r="E19" s="53"/>
      <c r="F19" s="53"/>
      <c r="G19" s="54" t="str">
        <f>IF($B$7=5,"KW 42",IF($B$7=6,"KW 15",IF($B$7=7,"KW 42",IF($B$7=8,"KW 15"))))</f>
        <v>KW 42</v>
      </c>
      <c r="H19" s="54"/>
      <c r="I19" s="55">
        <f>IF($B$7=5,$B$5+1,IF($B$7=6,$B$5+2,IF($B$7=7,$B$5+2,IF($B$7=8,$B$5+3))))</f>
        <v>2020</v>
      </c>
      <c r="J19" s="26">
        <v>2020</v>
      </c>
      <c r="L19" s="176" t="s">
        <v>188</v>
      </c>
      <c r="M19" s="176" t="s">
        <v>180</v>
      </c>
      <c r="N19" s="216" t="s">
        <v>210</v>
      </c>
      <c r="O19" s="214">
        <f>B5+2</f>
        <v>2021</v>
      </c>
    </row>
    <row r="20" spans="1:15" x14ac:dyDescent="0.25">
      <c r="A20" s="29"/>
      <c r="B20" s="29"/>
      <c r="C20" s="29"/>
      <c r="D20" s="52" t="s">
        <v>166</v>
      </c>
      <c r="E20" s="53"/>
      <c r="F20" s="53"/>
      <c r="G20" s="54" t="str">
        <f>IF($B$7=5,"KW 18",IF($B$7=6,"KW 42",IF($B$7=7,"KW 18",IF($B$7,"KW 42"))))</f>
        <v>KW 18</v>
      </c>
      <c r="H20" s="54"/>
      <c r="I20" s="55">
        <f>IF($B$7=5,$B$5+2,IF($B$7=6,$B$5+2,IF($B$7=7,$B$5+3,IF($B$7=8,$B$5+3))))</f>
        <v>2021</v>
      </c>
      <c r="J20" s="26">
        <v>2020</v>
      </c>
      <c r="L20" s="175"/>
      <c r="M20" s="175" t="s">
        <v>181</v>
      </c>
      <c r="N20" s="215" t="s">
        <v>209</v>
      </c>
      <c r="O20" s="213">
        <f>B5+2</f>
        <v>2021</v>
      </c>
    </row>
    <row r="21" spans="1:15" x14ac:dyDescent="0.25">
      <c r="A21" s="29"/>
      <c r="B21" s="29"/>
      <c r="C21" s="29"/>
      <c r="D21" s="52" t="s">
        <v>167</v>
      </c>
      <c r="E21" s="53"/>
      <c r="F21" s="53"/>
      <c r="G21" s="54" t="str">
        <f>IF($B$7=5,"KW 49",IF($B$7=6,"KW 25",IF($B$7=7,"KW 49",IF($B$7=8,"KW 25"))))</f>
        <v>KW 49</v>
      </c>
      <c r="H21" s="54"/>
      <c r="I21" s="55">
        <f>IF($B$7=5,$B$5+2,IF($B$7=6,$B$5+3,IF($B$7=7,$B$5+3,IF($B$7=8,$B$5+4))))</f>
        <v>2021</v>
      </c>
    </row>
    <row r="22" spans="1:15" x14ac:dyDescent="0.25">
      <c r="A22" s="29"/>
      <c r="B22" s="29"/>
      <c r="C22" s="29"/>
      <c r="D22" s="52" t="s">
        <v>168</v>
      </c>
      <c r="E22" s="53"/>
      <c r="F22" s="53"/>
      <c r="G22" s="54" t="str">
        <f>IF($B$7=5,"KW 49",IF($B$7=6,"KW 25",IF($B$7=7,"KW 49",IF($B$7=8,"KW 25"))))</f>
        <v>KW 49</v>
      </c>
      <c r="H22" s="54"/>
      <c r="I22" s="55">
        <f>IF($B$7=5,$B$5+2,IF($B$7=6,$B$5+3,IF($B$7=7,$B$5+3,IF($B$7=8,$B$5+4))))</f>
        <v>2021</v>
      </c>
    </row>
    <row r="23" spans="1:15" x14ac:dyDescent="0.25">
      <c r="A23" s="29"/>
      <c r="B23" s="29"/>
      <c r="C23" s="29"/>
      <c r="D23" s="52" t="s">
        <v>169</v>
      </c>
      <c r="E23" s="53"/>
      <c r="F23" s="53"/>
      <c r="G23" s="54" t="str">
        <f>IF($B$7=5,"KW 6",IF($B$7=6,"KW 35",IF($B$7=7,"KW 6",IF($B$7=8,"KW 35"))))</f>
        <v>KW 6</v>
      </c>
      <c r="H23" s="54"/>
      <c r="I23" s="57">
        <f>IF($B$7=5,$B$5+3,IF($B$7=6,$B$5+3,IF($B$7=7,$B$5+4,IF($B$7=8,$B$5+4))))</f>
        <v>2022</v>
      </c>
    </row>
    <row r="24" spans="1:15" x14ac:dyDescent="0.25">
      <c r="A24" s="29"/>
      <c r="B24" s="29"/>
      <c r="C24" s="29"/>
      <c r="D24" s="59" t="s">
        <v>129</v>
      </c>
      <c r="E24" s="60"/>
      <c r="F24" s="60"/>
      <c r="G24" s="61" t="s">
        <v>130</v>
      </c>
      <c r="H24" s="61"/>
      <c r="I24" s="125">
        <f>B5+2</f>
        <v>2021</v>
      </c>
    </row>
    <row r="25" spans="1:15" x14ac:dyDescent="0.25">
      <c r="A25" s="29"/>
      <c r="B25" s="29"/>
      <c r="C25" s="29"/>
      <c r="D25" s="59" t="s">
        <v>131</v>
      </c>
      <c r="E25" s="60"/>
      <c r="F25" s="60"/>
      <c r="G25" s="61" t="s">
        <v>132</v>
      </c>
      <c r="H25" s="61"/>
      <c r="I25" s="125">
        <f>B5+2</f>
        <v>2021</v>
      </c>
    </row>
    <row r="26" spans="1:15" x14ac:dyDescent="0.25">
      <c r="A26" s="29"/>
      <c r="B26" s="29"/>
      <c r="C26" s="29"/>
      <c r="D26" s="59" t="s">
        <v>120</v>
      </c>
      <c r="E26" s="60"/>
      <c r="F26" s="60"/>
      <c r="G26" s="61" t="s">
        <v>229</v>
      </c>
      <c r="H26" s="61"/>
      <c r="I26" s="125">
        <f>B5+2</f>
        <v>2021</v>
      </c>
    </row>
    <row r="27" spans="1:15" ht="15.75" x14ac:dyDescent="0.25">
      <c r="A27" s="29"/>
      <c r="B27" s="29"/>
      <c r="C27" s="56"/>
      <c r="D27" s="62" t="s">
        <v>82</v>
      </c>
      <c r="E27" s="63"/>
      <c r="F27" s="63"/>
      <c r="G27" s="64" t="str">
        <f>IF($B$7=4,"KW 43",IF($B$7=5,"KW 12",IF($B$7=6,"KW 43",IF($B$7=7,"KW 12",IF($B$7=8,"KW 43")))))</f>
        <v>KW 12</v>
      </c>
      <c r="H27" s="64"/>
      <c r="I27" s="65">
        <f>IF($B$7=5,$B$5+3,IF($B$7=6,$B$5+3,IF($B$7=7,$B$5+4,IF($B$7=8,$B$5+4))))</f>
        <v>2022</v>
      </c>
    </row>
    <row r="28" spans="1:15" ht="15.75" x14ac:dyDescent="0.25">
      <c r="A28" s="29"/>
      <c r="B28" s="29"/>
      <c r="C28" s="58"/>
      <c r="D28" s="177"/>
      <c r="E28" s="177"/>
      <c r="F28" s="177"/>
      <c r="G28" s="178"/>
      <c r="H28" s="178"/>
      <c r="I28" s="179"/>
      <c r="J28" s="66"/>
      <c r="L28" s="67"/>
    </row>
    <row r="29" spans="1:15" x14ac:dyDescent="0.25">
      <c r="A29" s="58"/>
      <c r="B29" s="58"/>
      <c r="C29" s="24"/>
      <c r="D29" s="24"/>
      <c r="E29" s="23"/>
      <c r="F29" s="23"/>
      <c r="G29" s="23"/>
      <c r="H29" s="23"/>
      <c r="I29" s="23"/>
      <c r="J29" s="34"/>
      <c r="M29" s="67"/>
    </row>
    <row r="30" spans="1:15" ht="42.75" customHeight="1" x14ac:dyDescent="0.25">
      <c r="A30" s="22" t="s">
        <v>182</v>
      </c>
      <c r="B30" s="24"/>
      <c r="C30" s="32" t="s">
        <v>224</v>
      </c>
      <c r="D30" s="32" t="s">
        <v>183</v>
      </c>
      <c r="E30" s="32" t="s">
        <v>147</v>
      </c>
      <c r="F30" s="32" t="s">
        <v>85</v>
      </c>
      <c r="G30" s="32" t="s">
        <v>86</v>
      </c>
      <c r="H30" s="32" t="s">
        <v>87</v>
      </c>
      <c r="I30" s="69" t="s">
        <v>88</v>
      </c>
      <c r="J30" s="165"/>
      <c r="L30" s="172" t="s">
        <v>189</v>
      </c>
    </row>
    <row r="31" spans="1:15" x14ac:dyDescent="0.25">
      <c r="A31" s="164" t="s">
        <v>83</v>
      </c>
      <c r="B31" s="32" t="s">
        <v>84</v>
      </c>
      <c r="C31" s="68">
        <v>60</v>
      </c>
      <c r="D31" s="68">
        <v>30</v>
      </c>
      <c r="E31" s="68">
        <f>IF($B$8=4,50,0)</f>
        <v>0</v>
      </c>
      <c r="F31" s="68">
        <f>SUM(B31:E31)</f>
        <v>90</v>
      </c>
      <c r="G31" s="70">
        <f>F31/26</f>
        <v>3.4615384615384617</v>
      </c>
      <c r="H31" s="70">
        <f>G31/0.42</f>
        <v>8.2417582417582427</v>
      </c>
      <c r="I31" s="71">
        <f>100-H31</f>
        <v>91.758241758241752</v>
      </c>
      <c r="J31" s="167"/>
    </row>
    <row r="32" spans="1:15" x14ac:dyDescent="0.25">
      <c r="A32" s="166" t="s">
        <v>184</v>
      </c>
      <c r="B32" s="68">
        <v>370</v>
      </c>
      <c r="C32" s="72">
        <v>60</v>
      </c>
      <c r="D32" s="72">
        <v>60</v>
      </c>
      <c r="E32" s="68">
        <v>0</v>
      </c>
      <c r="F32" s="68">
        <f>SUM(B32:E32)</f>
        <v>490</v>
      </c>
      <c r="G32" s="70">
        <f>F32/21</f>
        <v>23.333333333333332</v>
      </c>
      <c r="H32" s="70">
        <f>G32/0.42</f>
        <v>55.555555555555557</v>
      </c>
      <c r="I32" s="71">
        <f>100-H32</f>
        <v>44.444444444444443</v>
      </c>
      <c r="J32" s="167"/>
    </row>
    <row r="33" spans="1:10" x14ac:dyDescent="0.25">
      <c r="A33" s="166" t="s">
        <v>89</v>
      </c>
      <c r="B33" s="72">
        <v>240</v>
      </c>
      <c r="C33" s="72">
        <v>60</v>
      </c>
      <c r="D33" s="72">
        <v>0</v>
      </c>
      <c r="E33" s="68">
        <v>60</v>
      </c>
      <c r="F33" s="68">
        <f>SUM(B33:E33)</f>
        <v>360</v>
      </c>
      <c r="G33" s="70">
        <f>F33/26</f>
        <v>13.846153846153847</v>
      </c>
      <c r="H33" s="70">
        <f>G33/0.42</f>
        <v>32.967032967032971</v>
      </c>
      <c r="I33" s="71">
        <f>100-H33</f>
        <v>67.032967032967036</v>
      </c>
      <c r="J33" s="167"/>
    </row>
    <row r="34" spans="1:10" x14ac:dyDescent="0.25">
      <c r="A34" s="166" t="s">
        <v>185</v>
      </c>
      <c r="B34" s="72">
        <v>290</v>
      </c>
      <c r="C34" s="68">
        <v>0</v>
      </c>
      <c r="D34" s="68">
        <v>90</v>
      </c>
      <c r="E34" s="68">
        <v>210</v>
      </c>
      <c r="F34" s="68">
        <f>SUM(B34:E34)</f>
        <v>590</v>
      </c>
      <c r="G34" s="70">
        <f>F34/21</f>
        <v>28.095238095238095</v>
      </c>
      <c r="H34" s="70">
        <f>G34/0.42</f>
        <v>66.893424036281175</v>
      </c>
      <c r="I34" s="71">
        <f>100-H34</f>
        <v>33.106575963718825</v>
      </c>
      <c r="J34" s="167"/>
    </row>
    <row r="35" spans="1:10" x14ac:dyDescent="0.25">
      <c r="A35" s="166" t="s">
        <v>90</v>
      </c>
      <c r="B35" s="68">
        <v>240</v>
      </c>
      <c r="C35" s="68">
        <v>0</v>
      </c>
      <c r="D35" s="68">
        <v>90</v>
      </c>
      <c r="E35" s="68">
        <v>330</v>
      </c>
      <c r="F35" s="68">
        <f>SUM(B35:E35)</f>
        <v>660</v>
      </c>
      <c r="G35" s="70">
        <f>F35/26</f>
        <v>25.384615384615383</v>
      </c>
      <c r="H35" s="70">
        <f>G35/0.42</f>
        <v>60.439560439560438</v>
      </c>
      <c r="I35" s="71">
        <f>100-H35</f>
        <v>39.560439560439562</v>
      </c>
      <c r="J35" s="167"/>
    </row>
    <row r="36" spans="1:10" x14ac:dyDescent="0.25">
      <c r="A36" s="166" t="s">
        <v>91</v>
      </c>
      <c r="B36" s="68">
        <v>180</v>
      </c>
      <c r="C36" s="169">
        <f>SUM(C31:C35)</f>
        <v>180</v>
      </c>
      <c r="D36" s="169">
        <f>SUM(D31:D35)</f>
        <v>270</v>
      </c>
      <c r="E36" s="169">
        <f>SUM(E31:E35)</f>
        <v>600</v>
      </c>
      <c r="F36" s="169">
        <f>SUM(A36:E36)</f>
        <v>1230</v>
      </c>
      <c r="G36" s="170"/>
      <c r="H36" s="68"/>
      <c r="I36" s="68"/>
      <c r="J36" s="171"/>
    </row>
    <row r="37" spans="1:10" x14ac:dyDescent="0.25">
      <c r="A37" s="168" t="s">
        <v>175</v>
      </c>
      <c r="B37" s="169">
        <f>SUM(B32:B36)</f>
        <v>1320</v>
      </c>
    </row>
  </sheetData>
  <mergeCells count="1">
    <mergeCell ref="E2:G2"/>
  </mergeCells>
  <dataValidations count="4">
    <dataValidation type="whole" allowBlank="1" showInputMessage="1" showErrorMessage="1" sqref="B13 B6 B20:B27 C14:C25 C10:C11" xr:uid="{00000000-0002-0000-0000-000000000000}">
      <formula1>0</formula1>
      <formula2>20</formula2>
    </dataValidation>
    <dataValidation type="whole" allowBlank="1" showInputMessage="1" showErrorMessage="1" sqref="C12 B8" xr:uid="{00000000-0002-0000-0000-000001000000}">
      <formula1>2</formula1>
      <formula2>3</formula2>
    </dataValidation>
    <dataValidation type="custom" allowBlank="1" showInputMessage="1" showErrorMessage="1" sqref="C8" xr:uid="{00000000-0002-0000-0000-000002000000}">
      <formula1>OR(C8=4,C8=5,C8=6,C8=7,C8=8)</formula1>
    </dataValidation>
    <dataValidation type="custom" allowBlank="1" showInputMessage="1" showErrorMessage="1" sqref="B7" xr:uid="{00000000-0002-0000-0000-000003000000}">
      <formula1>OR(B7=5,B7=6,B7=7,B7=8)</formula1>
    </dataValidation>
  </dataValidations>
  <pageMargins left="0.51181102362204722" right="0.43307086614173229" top="0.82677165354330717" bottom="0.78740157480314965" header="0.47244094488188981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3"/>
  <sheetViews>
    <sheetView workbookViewId="0">
      <selection activeCell="D42" sqref="D42"/>
    </sheetView>
  </sheetViews>
  <sheetFormatPr baseColWidth="10" defaultRowHeight="15" x14ac:dyDescent="0.25"/>
  <cols>
    <col min="1" max="2" width="8.7109375" style="82" customWidth="1"/>
    <col min="3" max="3" width="1.42578125" style="83" customWidth="1"/>
    <col min="4" max="4" width="51.5703125" style="82" customWidth="1"/>
    <col min="5" max="5" width="25.5703125" customWidth="1"/>
    <col min="6" max="6" width="24.7109375" customWidth="1"/>
    <col min="7" max="7" width="27.140625" customWidth="1"/>
  </cols>
  <sheetData>
    <row r="1" spans="1:7" s="94" customFormat="1" ht="21" x14ac:dyDescent="0.35">
      <c r="A1" s="80" t="s">
        <v>139</v>
      </c>
      <c r="B1" s="80"/>
      <c r="C1" s="81"/>
      <c r="D1" s="80"/>
      <c r="E1" s="255"/>
      <c r="F1" s="255"/>
      <c r="G1" s="255"/>
    </row>
    <row r="3" spans="1:7" ht="30" x14ac:dyDescent="0.25">
      <c r="A3" s="256" t="s">
        <v>237</v>
      </c>
      <c r="B3" s="256" t="s">
        <v>238</v>
      </c>
      <c r="C3" s="257"/>
      <c r="D3" s="256" t="s">
        <v>141</v>
      </c>
      <c r="E3" s="93" t="s">
        <v>142</v>
      </c>
      <c r="F3" s="93" t="s">
        <v>140</v>
      </c>
      <c r="G3" s="93" t="s">
        <v>143</v>
      </c>
    </row>
    <row r="4" spans="1:7" ht="5.25" customHeight="1" x14ac:dyDescent="0.25">
      <c r="A4" s="258"/>
      <c r="B4" s="84"/>
      <c r="C4" s="84"/>
      <c r="D4" s="258"/>
    </row>
    <row r="5" spans="1:7" x14ac:dyDescent="0.25">
      <c r="A5" s="85">
        <v>8</v>
      </c>
      <c r="B5" s="259">
        <v>36</v>
      </c>
      <c r="C5" s="86"/>
      <c r="D5" s="87" t="s">
        <v>239</v>
      </c>
      <c r="E5" s="88"/>
      <c r="F5" s="88"/>
      <c r="G5" s="88"/>
    </row>
    <row r="6" spans="1:7" ht="5.25" customHeight="1" x14ac:dyDescent="0.25">
      <c r="A6" s="89"/>
      <c r="B6" s="260"/>
    </row>
    <row r="7" spans="1:7" x14ac:dyDescent="0.25">
      <c r="A7" s="85">
        <v>11</v>
      </c>
      <c r="B7" s="259">
        <v>40</v>
      </c>
      <c r="C7" s="86"/>
      <c r="D7" s="87" t="s">
        <v>240</v>
      </c>
      <c r="E7" s="88"/>
      <c r="F7" s="88"/>
      <c r="G7" s="88"/>
    </row>
    <row r="8" spans="1:7" ht="5.25" customHeight="1" x14ac:dyDescent="0.25">
      <c r="A8" s="89"/>
      <c r="B8" s="260"/>
    </row>
    <row r="9" spans="1:7" x14ac:dyDescent="0.25">
      <c r="A9" s="85">
        <v>14</v>
      </c>
      <c r="B9" s="259">
        <v>42</v>
      </c>
      <c r="C9" s="86"/>
      <c r="D9" s="87" t="s">
        <v>241</v>
      </c>
      <c r="E9" s="88"/>
      <c r="F9" s="88"/>
      <c r="G9" s="88"/>
    </row>
    <row r="10" spans="1:7" ht="5.25" customHeight="1" x14ac:dyDescent="0.25">
      <c r="A10" s="89"/>
      <c r="B10" s="260"/>
    </row>
    <row r="11" spans="1:7" x14ac:dyDescent="0.25">
      <c r="A11" s="85">
        <v>17</v>
      </c>
      <c r="B11" s="259">
        <v>43</v>
      </c>
      <c r="C11" s="86"/>
      <c r="D11" s="87" t="s">
        <v>242</v>
      </c>
      <c r="E11" s="88"/>
      <c r="F11" s="88"/>
      <c r="G11" s="88"/>
    </row>
    <row r="12" spans="1:7" ht="5.25" customHeight="1" x14ac:dyDescent="0.25">
      <c r="A12" s="89"/>
      <c r="B12" s="260"/>
    </row>
    <row r="13" spans="1:7" x14ac:dyDescent="0.25">
      <c r="A13" s="85">
        <v>19</v>
      </c>
      <c r="B13" s="259">
        <v>46</v>
      </c>
      <c r="C13" s="86"/>
      <c r="D13" s="87" t="s">
        <v>243</v>
      </c>
      <c r="E13" s="88"/>
      <c r="F13" s="88"/>
      <c r="G13" s="88"/>
    </row>
    <row r="14" spans="1:7" ht="5.25" customHeight="1" x14ac:dyDescent="0.25">
      <c r="A14" s="89"/>
      <c r="B14" s="260"/>
    </row>
    <row r="15" spans="1:7" x14ac:dyDescent="0.25">
      <c r="A15" s="85">
        <v>24</v>
      </c>
      <c r="B15" s="85">
        <v>51</v>
      </c>
      <c r="C15" s="86"/>
      <c r="D15" s="87" t="s">
        <v>243</v>
      </c>
      <c r="E15" s="88"/>
      <c r="F15" s="88"/>
      <c r="G15" s="88"/>
    </row>
    <row r="16" spans="1:7" ht="5.25" customHeight="1" x14ac:dyDescent="0.25">
      <c r="A16" s="89"/>
      <c r="B16" s="89"/>
    </row>
    <row r="17" spans="1:7" x14ac:dyDescent="0.25">
      <c r="A17" s="85">
        <v>26</v>
      </c>
      <c r="B17" s="85">
        <v>5</v>
      </c>
      <c r="C17" s="86"/>
      <c r="D17" s="87" t="s">
        <v>244</v>
      </c>
      <c r="E17" s="88"/>
      <c r="F17" s="88"/>
      <c r="G17" s="88"/>
    </row>
    <row r="18" spans="1:7" ht="5.25" customHeight="1" x14ac:dyDescent="0.25">
      <c r="A18" s="89"/>
      <c r="B18" s="89"/>
    </row>
    <row r="19" spans="1:7" x14ac:dyDescent="0.25">
      <c r="A19" s="85">
        <v>36</v>
      </c>
      <c r="B19" s="85">
        <v>8</v>
      </c>
      <c r="C19" s="86"/>
      <c r="D19" s="261" t="s">
        <v>245</v>
      </c>
      <c r="E19" s="88"/>
      <c r="F19" s="88"/>
      <c r="G19" s="88"/>
    </row>
    <row r="20" spans="1:7" ht="5.25" customHeight="1" x14ac:dyDescent="0.25">
      <c r="A20" s="89"/>
      <c r="B20" s="89"/>
    </row>
    <row r="21" spans="1:7" x14ac:dyDescent="0.25">
      <c r="A21" s="85">
        <v>45</v>
      </c>
      <c r="B21" s="85">
        <v>23</v>
      </c>
      <c r="C21" s="86"/>
      <c r="D21" s="87" t="s">
        <v>246</v>
      </c>
      <c r="E21" s="88"/>
      <c r="F21" s="88"/>
      <c r="G21" s="88"/>
    </row>
    <row r="22" spans="1:7" ht="5.25" customHeight="1" x14ac:dyDescent="0.25">
      <c r="A22" s="89"/>
      <c r="B22" s="89"/>
    </row>
    <row r="23" spans="1:7" x14ac:dyDescent="0.25">
      <c r="A23" s="85">
        <v>8</v>
      </c>
      <c r="B23" s="85">
        <v>33</v>
      </c>
      <c r="C23" s="86"/>
      <c r="D23" s="87" t="s">
        <v>247</v>
      </c>
      <c r="E23" s="88"/>
      <c r="F23" s="88"/>
      <c r="G23" s="88"/>
    </row>
    <row r="24" spans="1:7" ht="5.25" customHeight="1" x14ac:dyDescent="0.25">
      <c r="A24" s="89"/>
      <c r="B24" s="89"/>
    </row>
    <row r="25" spans="1:7" x14ac:dyDescent="0.25">
      <c r="A25" s="85">
        <v>9</v>
      </c>
      <c r="B25" s="85">
        <v>37</v>
      </c>
      <c r="C25" s="86"/>
      <c r="D25" s="87" t="s">
        <v>248</v>
      </c>
      <c r="E25" s="88"/>
      <c r="F25" s="88"/>
      <c r="G25" s="88"/>
    </row>
    <row r="26" spans="1:7" ht="5.25" customHeight="1" x14ac:dyDescent="0.25">
      <c r="A26" s="89"/>
      <c r="B26" s="89"/>
    </row>
    <row r="27" spans="1:7" x14ac:dyDescent="0.25">
      <c r="A27" s="85">
        <v>10</v>
      </c>
      <c r="B27" s="85">
        <v>36</v>
      </c>
      <c r="C27" s="86"/>
      <c r="D27" s="87" t="s">
        <v>249</v>
      </c>
      <c r="E27" s="88"/>
      <c r="F27" s="88"/>
      <c r="G27" s="88"/>
    </row>
    <row r="28" spans="1:7" ht="5.25" customHeight="1" x14ac:dyDescent="0.25">
      <c r="A28" s="89"/>
      <c r="B28" s="89"/>
      <c r="D28" s="262"/>
    </row>
    <row r="29" spans="1:7" x14ac:dyDescent="0.25">
      <c r="A29" s="259">
        <v>11</v>
      </c>
      <c r="B29" s="85">
        <v>38</v>
      </c>
      <c r="C29" s="86"/>
      <c r="D29" s="261" t="s">
        <v>250</v>
      </c>
      <c r="E29" s="88"/>
      <c r="F29" s="88"/>
      <c r="G29" s="88"/>
    </row>
    <row r="30" spans="1:7" ht="5.25" customHeight="1" x14ac:dyDescent="0.25">
      <c r="A30" s="89"/>
      <c r="B30" s="89"/>
    </row>
    <row r="31" spans="1:7" x14ac:dyDescent="0.25">
      <c r="A31" s="85">
        <v>12</v>
      </c>
      <c r="B31" s="85">
        <v>39</v>
      </c>
      <c r="C31" s="86"/>
      <c r="D31" s="87" t="s">
        <v>242</v>
      </c>
      <c r="E31" s="88"/>
      <c r="F31" s="88"/>
      <c r="G31" s="88"/>
    </row>
    <row r="32" spans="1:7" x14ac:dyDescent="0.25">
      <c r="A32" s="89"/>
      <c r="B32" s="89"/>
    </row>
    <row r="33" spans="1:7" ht="15.75" x14ac:dyDescent="0.25">
      <c r="A33" s="90" t="s">
        <v>251</v>
      </c>
      <c r="B33" s="90"/>
      <c r="C33" s="92"/>
      <c r="D33" s="91"/>
      <c r="E33" s="94"/>
      <c r="F33" s="94"/>
      <c r="G33" s="94"/>
    </row>
  </sheetData>
  <pageMargins left="0.69" right="0.56000000000000005" top="0.56999999999999995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70"/>
  <sheetViews>
    <sheetView topLeftCell="A16" zoomScaleNormal="100" workbookViewId="0">
      <selection activeCell="C70" sqref="C70"/>
    </sheetView>
  </sheetViews>
  <sheetFormatPr baseColWidth="10" defaultRowHeight="15" x14ac:dyDescent="0.25"/>
  <cols>
    <col min="1" max="1" width="3.5703125" style="3" customWidth="1"/>
    <col min="2" max="2" width="5.85546875" style="3" customWidth="1"/>
    <col min="3" max="3" width="33.7109375" style="3" customWidth="1"/>
    <col min="4" max="4" width="4.140625" style="18" customWidth="1"/>
    <col min="5" max="5" width="21.42578125" style="3" customWidth="1"/>
    <col min="6" max="6" width="3.28515625" style="1" customWidth="1"/>
    <col min="7" max="7" width="4.5703125" style="3" customWidth="1"/>
    <col min="8" max="8" width="32.140625" style="3" customWidth="1"/>
    <col min="9" max="9" width="4.28515625" style="18" customWidth="1"/>
    <col min="10" max="10" width="26.7109375" style="4" customWidth="1"/>
    <col min="11" max="11" width="2.140625" style="1" customWidth="1"/>
    <col min="12" max="12" width="5" style="3" customWidth="1"/>
    <col min="13" max="13" width="27.7109375" style="3" customWidth="1"/>
    <col min="14" max="14" width="5.28515625" style="3" customWidth="1"/>
    <col min="15" max="15" width="25.140625" style="3" customWidth="1"/>
    <col min="16" max="16" width="4.5703125" style="3" customWidth="1"/>
    <col min="17" max="16384" width="11.42578125" style="3"/>
  </cols>
  <sheetData>
    <row r="1" spans="1:17" s="2" customFormat="1" ht="17.25" customHeight="1" x14ac:dyDescent="0.25">
      <c r="A1" s="9"/>
      <c r="B1" s="9"/>
      <c r="C1" s="11" t="s">
        <v>94</v>
      </c>
      <c r="D1" s="10" t="str">
        <f>Studienverlaufplaner!E2</f>
        <v>Felicitas Muster</v>
      </c>
      <c r="E1" s="10"/>
      <c r="F1" s="10"/>
      <c r="G1" s="9"/>
      <c r="H1" s="11" t="s">
        <v>119</v>
      </c>
      <c r="I1" s="12">
        <v>5</v>
      </c>
      <c r="J1" s="13" t="s">
        <v>93</v>
      </c>
      <c r="K1" s="10"/>
      <c r="L1" s="144"/>
      <c r="M1" s="13"/>
      <c r="N1" s="13"/>
      <c r="O1" s="17"/>
      <c r="P1" s="9"/>
      <c r="Q1" s="238"/>
    </row>
    <row r="2" spans="1:17" ht="7.5" customHeight="1" x14ac:dyDescent="0.25"/>
    <row r="3" spans="1:17" ht="14.1" customHeight="1" x14ac:dyDescent="0.25">
      <c r="A3" s="16" t="s">
        <v>59</v>
      </c>
      <c r="B3" s="139"/>
      <c r="C3" s="16" t="s">
        <v>60</v>
      </c>
      <c r="D3" s="19"/>
      <c r="E3" s="95" t="s">
        <v>236</v>
      </c>
      <c r="F3" s="159"/>
      <c r="G3" s="139"/>
      <c r="H3" s="16" t="s">
        <v>61</v>
      </c>
      <c r="I3" s="19"/>
      <c r="J3" s="96" t="s">
        <v>256</v>
      </c>
      <c r="K3" s="159"/>
      <c r="L3" s="97"/>
      <c r="M3" s="16" t="s">
        <v>134</v>
      </c>
      <c r="N3" s="97"/>
      <c r="O3" s="96" t="s">
        <v>268</v>
      </c>
      <c r="P3" s="16" t="s">
        <v>59</v>
      </c>
      <c r="Q3" s="238"/>
    </row>
    <row r="4" spans="1:17" ht="16.5" customHeight="1" x14ac:dyDescent="0.25">
      <c r="A4" s="127" t="s">
        <v>62</v>
      </c>
      <c r="B4" s="127"/>
      <c r="C4" s="5" t="s">
        <v>63</v>
      </c>
      <c r="D4" s="328" t="s">
        <v>117</v>
      </c>
      <c r="E4" s="157"/>
      <c r="F4" s="159"/>
      <c r="G4" s="152"/>
      <c r="H4" s="153" t="s">
        <v>64</v>
      </c>
      <c r="I4" s="330" t="s">
        <v>118</v>
      </c>
      <c r="J4" s="98"/>
      <c r="K4" s="159"/>
      <c r="L4" s="99"/>
      <c r="M4" s="275" t="s">
        <v>64</v>
      </c>
      <c r="N4" s="330" t="s">
        <v>118</v>
      </c>
      <c r="O4" s="5"/>
      <c r="P4" s="127" t="s">
        <v>62</v>
      </c>
    </row>
    <row r="5" spans="1:17" x14ac:dyDescent="0.25">
      <c r="A5" s="127"/>
      <c r="B5" s="5"/>
      <c r="C5" s="21" t="s">
        <v>24</v>
      </c>
      <c r="D5" s="329"/>
      <c r="E5" s="7"/>
      <c r="F5" s="159"/>
      <c r="G5" s="152"/>
      <c r="H5" s="21" t="s">
        <v>24</v>
      </c>
      <c r="I5" s="331"/>
      <c r="J5" s="98"/>
      <c r="K5" s="159"/>
      <c r="L5" s="99"/>
      <c r="M5" s="21" t="s">
        <v>24</v>
      </c>
      <c r="N5" s="331"/>
      <c r="O5" s="5"/>
      <c r="P5" s="127"/>
    </row>
    <row r="6" spans="1:17" ht="13.5" customHeight="1" x14ac:dyDescent="0.25">
      <c r="A6" s="112"/>
      <c r="C6" s="21"/>
      <c r="D6" s="329"/>
      <c r="F6" s="159"/>
      <c r="G6" s="275"/>
      <c r="H6" s="102"/>
      <c r="I6" s="331"/>
      <c r="J6" s="279"/>
      <c r="K6" s="159"/>
      <c r="L6" s="112"/>
      <c r="M6" s="99"/>
      <c r="N6" s="99"/>
      <c r="O6" s="270"/>
      <c r="P6" s="112"/>
    </row>
    <row r="7" spans="1:17" s="158" customFormat="1" ht="13.5" customHeight="1" x14ac:dyDescent="0.25">
      <c r="A7" s="153">
        <v>33</v>
      </c>
      <c r="B7" s="14"/>
      <c r="C7" s="15" t="s">
        <v>262</v>
      </c>
      <c r="D7" s="329"/>
      <c r="E7" s="100"/>
      <c r="F7" s="160"/>
      <c r="G7" s="14"/>
      <c r="H7" s="15" t="s">
        <v>264</v>
      </c>
      <c r="I7" s="156"/>
      <c r="J7" s="163" t="s">
        <v>218</v>
      </c>
      <c r="K7" s="160"/>
      <c r="L7" s="153"/>
      <c r="M7" s="280" t="s">
        <v>266</v>
      </c>
      <c r="N7" s="145"/>
      <c r="O7" s="281"/>
      <c r="P7" s="153">
        <v>33</v>
      </c>
    </row>
    <row r="8" spans="1:17" ht="14.1" customHeight="1" x14ac:dyDescent="0.25">
      <c r="A8" s="127">
        <v>34</v>
      </c>
      <c r="B8" s="5"/>
      <c r="C8" s="102"/>
      <c r="D8" s="329"/>
      <c r="E8" s="103"/>
      <c r="F8" s="159"/>
      <c r="G8" s="153"/>
      <c r="H8" s="102"/>
      <c r="I8" s="104"/>
      <c r="J8" s="6" t="str">
        <f>IF('Formular Anerk. VL'!$I$25="x","","Früheste Abgabe Praxisprojekt")</f>
        <v>Früheste Abgabe Praxisprojekt</v>
      </c>
      <c r="K8" s="159"/>
      <c r="L8" s="5"/>
      <c r="M8" s="102"/>
      <c r="N8" s="268"/>
      <c r="O8" s="5"/>
      <c r="P8" s="127">
        <v>34</v>
      </c>
    </row>
    <row r="9" spans="1:17" ht="14.1" customHeight="1" x14ac:dyDescent="0.25">
      <c r="A9" s="127">
        <v>35</v>
      </c>
      <c r="B9" s="235"/>
      <c r="C9" s="102"/>
      <c r="D9" s="329"/>
      <c r="E9" s="103"/>
      <c r="F9" s="159"/>
      <c r="G9" s="218"/>
      <c r="H9" s="218" t="s">
        <v>211</v>
      </c>
      <c r="I9" s="5"/>
      <c r="J9" s="105"/>
      <c r="K9" s="159"/>
      <c r="L9" s="142"/>
      <c r="M9" s="21"/>
      <c r="N9" s="146"/>
      <c r="O9" s="6" t="str">
        <f>IF('Formular Anerk. VL'!$I$57="x","",IF(Studienverlaufplaner!$B$8=7,"Einführung Masterthese",IF(Studienverlaufplaner!B8=4,"Präsentation Masterthese","")))</f>
        <v/>
      </c>
      <c r="P9" s="127">
        <v>35</v>
      </c>
    </row>
    <row r="10" spans="1:17" ht="15.75" customHeight="1" x14ac:dyDescent="0.25">
      <c r="A10" s="127">
        <v>36</v>
      </c>
      <c r="B10" s="131" t="s">
        <v>95</v>
      </c>
      <c r="C10" s="131" t="s">
        <v>96</v>
      </c>
      <c r="D10" s="329"/>
      <c r="E10" s="157"/>
      <c r="F10" s="159"/>
      <c r="G10" s="132" t="s">
        <v>8</v>
      </c>
      <c r="H10" s="132" t="s">
        <v>252</v>
      </c>
      <c r="I10" s="129"/>
      <c r="J10" s="254" t="str">
        <f>IF(Studienverlaufplaner!B7=5,Methodenworkshops!$D$5,"")</f>
        <v>P13/1 Einführung Marb, Mi 14-17 h</v>
      </c>
      <c r="K10" s="159"/>
      <c r="L10" s="142"/>
      <c r="M10" s="21"/>
      <c r="N10" s="145"/>
      <c r="O10" s="251" t="str">
        <f>IF(Studienverlaufplaner!B7=5,Methodenworkshops!$D$27,"")</f>
        <v>P13/9 SPSS Korrelation und Regression</v>
      </c>
      <c r="P10" s="127">
        <v>36</v>
      </c>
    </row>
    <row r="11" spans="1:17" ht="24.75" customHeight="1" x14ac:dyDescent="0.25">
      <c r="A11" s="127">
        <v>37</v>
      </c>
      <c r="B11" s="140" t="s">
        <v>173</v>
      </c>
      <c r="C11" s="132" t="s">
        <v>103</v>
      </c>
      <c r="D11" s="329"/>
      <c r="E11" s="154"/>
      <c r="F11" s="159"/>
      <c r="G11" s="153"/>
      <c r="H11" s="153"/>
      <c r="I11" s="5"/>
      <c r="J11" s="105"/>
      <c r="K11" s="159"/>
      <c r="L11" s="5"/>
      <c r="M11" s="5"/>
      <c r="N11" s="146"/>
      <c r="O11" s="251" t="str">
        <f>IF(Studienverlaufplaner!B7=5,Methodenworkshops!$D$25,"")</f>
        <v>P13/7 Auswertung</v>
      </c>
      <c r="P11" s="127">
        <v>37</v>
      </c>
    </row>
    <row r="12" spans="1:17" ht="11.25" customHeight="1" x14ac:dyDescent="0.25">
      <c r="A12" s="316">
        <v>38</v>
      </c>
      <c r="B12" s="305" t="s">
        <v>2</v>
      </c>
      <c r="C12" s="301" t="s">
        <v>172</v>
      </c>
      <c r="D12" s="296"/>
      <c r="E12" s="324"/>
      <c r="F12" s="294"/>
      <c r="G12" s="305" t="s">
        <v>10</v>
      </c>
      <c r="H12" s="301" t="s">
        <v>260</v>
      </c>
      <c r="I12" s="296"/>
      <c r="J12" s="105"/>
      <c r="K12" s="294"/>
      <c r="L12" s="309" t="s">
        <v>100</v>
      </c>
      <c r="M12" s="309" t="s">
        <v>102</v>
      </c>
      <c r="N12" s="318"/>
      <c r="O12" s="113"/>
      <c r="P12" s="316">
        <v>38</v>
      </c>
    </row>
    <row r="13" spans="1:17" ht="10.5" customHeight="1" x14ac:dyDescent="0.25">
      <c r="A13" s="316"/>
      <c r="B13" s="306"/>
      <c r="C13" s="302"/>
      <c r="D13" s="296"/>
      <c r="E13" s="324"/>
      <c r="F13" s="294"/>
      <c r="G13" s="306"/>
      <c r="H13" s="302"/>
      <c r="I13" s="296"/>
      <c r="J13" s="105"/>
      <c r="K13" s="294"/>
      <c r="L13" s="314"/>
      <c r="M13" s="314"/>
      <c r="N13" s="318"/>
      <c r="O13" s="249" t="str">
        <f>IF(Studienverlaufplaner!B7=5,Methodenworkshops!$D$29,"")</f>
        <v>P13/7 SPSS Mittelwertvergleiche</v>
      </c>
      <c r="P13" s="316"/>
    </row>
    <row r="14" spans="1:17" ht="11.25" customHeight="1" x14ac:dyDescent="0.25">
      <c r="A14" s="316">
        <v>39</v>
      </c>
      <c r="B14" s="326"/>
      <c r="C14" s="301" t="s">
        <v>172</v>
      </c>
      <c r="D14" s="296"/>
      <c r="E14" s="324"/>
      <c r="F14" s="294"/>
      <c r="G14" s="325"/>
      <c r="H14" s="301" t="s">
        <v>260</v>
      </c>
      <c r="I14" s="296"/>
      <c r="J14" s="6"/>
      <c r="K14" s="294"/>
      <c r="L14" s="332"/>
      <c r="M14" s="309" t="s">
        <v>102</v>
      </c>
      <c r="N14" s="319"/>
      <c r="O14" s="251" t="s">
        <v>133</v>
      </c>
      <c r="P14" s="316">
        <v>39</v>
      </c>
    </row>
    <row r="15" spans="1:17" ht="12.75" customHeight="1" x14ac:dyDescent="0.25">
      <c r="A15" s="316"/>
      <c r="B15" s="327"/>
      <c r="C15" s="302"/>
      <c r="D15" s="296"/>
      <c r="E15" s="324"/>
      <c r="F15" s="294"/>
      <c r="G15" s="325"/>
      <c r="H15" s="302"/>
      <c r="I15" s="296"/>
      <c r="J15" s="6"/>
      <c r="K15" s="294"/>
      <c r="L15" s="332"/>
      <c r="M15" s="314"/>
      <c r="N15" s="319"/>
      <c r="O15" s="251" t="str">
        <f>IF(Studienverlaufplaner!B7=5,Methodenworkshops!$D$31,"")</f>
        <v>P13/8 Arbeiten schreiben</v>
      </c>
      <c r="P15" s="316"/>
    </row>
    <row r="16" spans="1:17" ht="11.25" customHeight="1" x14ac:dyDescent="0.25">
      <c r="A16" s="292">
        <v>40</v>
      </c>
      <c r="B16" s="326"/>
      <c r="C16" s="301" t="s">
        <v>172</v>
      </c>
      <c r="D16" s="311"/>
      <c r="E16" s="232" t="s">
        <v>170</v>
      </c>
      <c r="F16" s="230"/>
      <c r="G16" s="305" t="s">
        <v>17</v>
      </c>
      <c r="H16" s="301" t="s">
        <v>215</v>
      </c>
      <c r="I16" s="128"/>
      <c r="J16" s="6"/>
      <c r="K16" s="230"/>
      <c r="L16" s="310" t="s">
        <v>156</v>
      </c>
      <c r="M16" s="309" t="s">
        <v>158</v>
      </c>
      <c r="N16" s="229"/>
      <c r="O16" s="313"/>
      <c r="P16" s="292">
        <v>40</v>
      </c>
    </row>
    <row r="17" spans="1:16" ht="9.75" customHeight="1" x14ac:dyDescent="0.25">
      <c r="A17" s="293"/>
      <c r="B17" s="327"/>
      <c r="C17" s="302"/>
      <c r="D17" s="345"/>
      <c r="E17" s="106" t="s">
        <v>123</v>
      </c>
      <c r="F17" s="159"/>
      <c r="G17" s="306"/>
      <c r="H17" s="302"/>
      <c r="I17" s="129"/>
      <c r="J17" s="6"/>
      <c r="K17" s="159"/>
      <c r="L17" s="334"/>
      <c r="M17" s="314"/>
      <c r="N17" s="145"/>
      <c r="O17" s="321"/>
      <c r="P17" s="293"/>
    </row>
    <row r="18" spans="1:16" ht="14.1" customHeight="1" x14ac:dyDescent="0.25">
      <c r="A18" s="127">
        <v>41</v>
      </c>
      <c r="B18" s="141"/>
      <c r="C18" s="133" t="s">
        <v>172</v>
      </c>
      <c r="D18" s="145"/>
      <c r="E18" s="154"/>
      <c r="F18" s="159"/>
      <c r="G18" s="271"/>
      <c r="H18" s="263" t="s">
        <v>215</v>
      </c>
      <c r="I18" s="307"/>
      <c r="J18" s="252" t="str">
        <f>IF('Formular Anerk. VL'!$H$56="x","",IF(Studienverlaufplaner!$B$8=5,"Abgabe Skizze MArb",""))</f>
        <v/>
      </c>
      <c r="K18" s="159"/>
      <c r="L18" s="131"/>
      <c r="M18" s="222" t="s">
        <v>158</v>
      </c>
      <c r="N18" s="146"/>
      <c r="O18" s="113"/>
      <c r="P18" s="127">
        <v>41</v>
      </c>
    </row>
    <row r="19" spans="1:16" ht="11.25" customHeight="1" x14ac:dyDescent="0.25">
      <c r="A19" s="292">
        <v>42</v>
      </c>
      <c r="B19" s="305"/>
      <c r="C19" s="301" t="s">
        <v>172</v>
      </c>
      <c r="D19" s="311"/>
      <c r="E19" s="307"/>
      <c r="F19" s="159"/>
      <c r="G19" s="305" t="s">
        <v>3</v>
      </c>
      <c r="H19" s="301" t="s">
        <v>13</v>
      </c>
      <c r="I19" s="308"/>
      <c r="J19" s="252" t="str">
        <f>IF(Studienverlaufplaner!B7=5,Methodenworkshops!$D$9,"")</f>
        <v>P13/3 Typen</v>
      </c>
      <c r="K19" s="159"/>
      <c r="L19" s="309" t="s">
        <v>157</v>
      </c>
      <c r="M19" s="309" t="s">
        <v>159</v>
      </c>
      <c r="N19" s="311"/>
      <c r="O19" s="6" t="str">
        <f>IF('Formular Anerk. VL'!$I$57="x","",IF(Studienverlaufplaner!$B$8=6,"Abgabe Dispo Masterthese",IF(Studienverlaufplaner!$B$8=7,"Abgabe Skizze Masterthese","")))</f>
        <v/>
      </c>
      <c r="P19" s="292">
        <v>42</v>
      </c>
    </row>
    <row r="20" spans="1:16" ht="11.25" customHeight="1" x14ac:dyDescent="0.25">
      <c r="A20" s="308"/>
      <c r="B20" s="308"/>
      <c r="C20" s="308"/>
      <c r="D20" s="308"/>
      <c r="E20" s="308"/>
      <c r="F20" s="250"/>
      <c r="G20" s="306"/>
      <c r="H20" s="302"/>
      <c r="I20" s="129"/>
      <c r="J20" s="252" t="str">
        <f>IF(Studienverlaufplaner!B7=5,Methodenworkshops!$D$11,"")</f>
        <v>P13/8 Arbeiten schreiben</v>
      </c>
      <c r="K20" s="250"/>
      <c r="L20" s="308"/>
      <c r="M20" s="308"/>
      <c r="N20" s="308"/>
      <c r="O20" s="254"/>
      <c r="P20" s="308"/>
    </row>
    <row r="21" spans="1:16" ht="14.1" customHeight="1" x14ac:dyDescent="0.25">
      <c r="A21" s="127">
        <v>43</v>
      </c>
      <c r="B21" s="131" t="s">
        <v>2</v>
      </c>
      <c r="C21" s="135" t="s">
        <v>163</v>
      </c>
      <c r="D21" s="146"/>
      <c r="E21" s="157"/>
      <c r="F21" s="159"/>
      <c r="G21" s="272" t="s">
        <v>3</v>
      </c>
      <c r="H21" s="266" t="s">
        <v>13</v>
      </c>
      <c r="I21" s="129"/>
      <c r="J21" s="6"/>
      <c r="K21" s="159"/>
      <c r="L21" s="131"/>
      <c r="M21" s="131" t="s">
        <v>159</v>
      </c>
      <c r="N21" s="146"/>
      <c r="O21" s="5"/>
      <c r="P21" s="127">
        <v>43</v>
      </c>
    </row>
    <row r="22" spans="1:16" ht="14.1" customHeight="1" x14ac:dyDescent="0.25">
      <c r="A22" s="127">
        <v>44</v>
      </c>
      <c r="B22" s="141" t="s">
        <v>11</v>
      </c>
      <c r="C22" s="133" t="s">
        <v>72</v>
      </c>
      <c r="D22" s="146"/>
      <c r="E22" s="157" t="str">
        <f>IF('Formular Anerk. VL'!$H$58="x","","Einführung Praxisprojekt")</f>
        <v>Einführung Praxisprojekt</v>
      </c>
      <c r="F22" s="159"/>
      <c r="G22" s="130" t="s">
        <v>1</v>
      </c>
      <c r="H22" s="265" t="s">
        <v>257</v>
      </c>
      <c r="I22" s="129"/>
      <c r="J22" s="105"/>
      <c r="K22" s="159"/>
      <c r="L22" s="131"/>
      <c r="M22" s="131" t="s">
        <v>159</v>
      </c>
      <c r="N22" s="145"/>
      <c r="O22" s="5"/>
      <c r="P22" s="127">
        <v>44</v>
      </c>
    </row>
    <row r="23" spans="1:16" ht="14.1" customHeight="1" x14ac:dyDescent="0.25">
      <c r="A23" s="127">
        <v>45</v>
      </c>
      <c r="B23" s="131" t="s">
        <v>105</v>
      </c>
      <c r="C23" s="131" t="s">
        <v>97</v>
      </c>
      <c r="D23" s="145"/>
      <c r="E23" s="154"/>
      <c r="F23" s="159"/>
      <c r="G23" s="224" t="s">
        <v>6</v>
      </c>
      <c r="H23" s="227" t="s">
        <v>18</v>
      </c>
      <c r="I23" s="5"/>
      <c r="J23" s="254" t="str">
        <f>IF(Studienverlaufplaner!B7=5,Methodenworkshops!$D$13,"")</f>
        <v>P13/4 Forschungsmethoden Zugänge</v>
      </c>
      <c r="K23" s="159"/>
      <c r="L23" s="131"/>
      <c r="M23" s="131" t="s">
        <v>159</v>
      </c>
      <c r="N23" s="146"/>
      <c r="O23" s="5"/>
      <c r="P23" s="127">
        <v>45</v>
      </c>
    </row>
    <row r="24" spans="1:16" ht="14.1" customHeight="1" x14ac:dyDescent="0.25">
      <c r="A24" s="127">
        <v>46</v>
      </c>
      <c r="B24" s="208"/>
      <c r="C24" s="131" t="s">
        <v>97</v>
      </c>
      <c r="D24" s="145"/>
      <c r="E24" s="154"/>
      <c r="F24" s="159"/>
      <c r="G24" s="155"/>
      <c r="H24" s="266" t="s">
        <v>18</v>
      </c>
      <c r="I24" s="129"/>
      <c r="J24" s="98"/>
      <c r="K24" s="159"/>
      <c r="L24" s="131"/>
      <c r="M24" s="222" t="s">
        <v>159</v>
      </c>
      <c r="N24" s="145"/>
      <c r="O24" s="5"/>
      <c r="P24" s="127">
        <v>46</v>
      </c>
    </row>
    <row r="25" spans="1:16" ht="14.1" customHeight="1" x14ac:dyDescent="0.25">
      <c r="A25" s="127">
        <v>47</v>
      </c>
      <c r="B25" s="208"/>
      <c r="C25" s="131" t="s">
        <v>97</v>
      </c>
      <c r="D25" s="146"/>
      <c r="E25" s="157"/>
      <c r="F25" s="159"/>
      <c r="G25" s="272" t="s">
        <v>33</v>
      </c>
      <c r="H25" s="266" t="s">
        <v>261</v>
      </c>
      <c r="I25" s="296"/>
      <c r="J25" s="346"/>
      <c r="K25" s="159"/>
      <c r="L25" s="131" t="s">
        <v>104</v>
      </c>
      <c r="M25" s="131" t="s">
        <v>160</v>
      </c>
      <c r="N25" s="146"/>
      <c r="O25" s="5"/>
      <c r="P25" s="127">
        <v>47</v>
      </c>
    </row>
    <row r="26" spans="1:16" ht="9.75" customHeight="1" x14ac:dyDescent="0.25">
      <c r="A26" s="316">
        <v>48</v>
      </c>
      <c r="B26" s="309"/>
      <c r="C26" s="332" t="s">
        <v>97</v>
      </c>
      <c r="D26" s="319"/>
      <c r="E26" s="347"/>
      <c r="F26" s="294"/>
      <c r="G26" s="305"/>
      <c r="H26" s="301" t="s">
        <v>261</v>
      </c>
      <c r="I26" s="296"/>
      <c r="J26" s="346"/>
      <c r="K26" s="294"/>
      <c r="L26" s="332"/>
      <c r="M26" s="332" t="s">
        <v>160</v>
      </c>
      <c r="N26" s="319"/>
      <c r="O26" s="5" t="str">
        <f>IF('Formular Anerk. VL'!$I$27="x","","Ende Praktikum 2")</f>
        <v>Ende Praktikum 2</v>
      </c>
      <c r="P26" s="316">
        <v>48</v>
      </c>
    </row>
    <row r="27" spans="1:16" ht="12" customHeight="1" x14ac:dyDescent="0.25">
      <c r="A27" s="316"/>
      <c r="B27" s="314"/>
      <c r="C27" s="332"/>
      <c r="D27" s="319"/>
      <c r="E27" s="347"/>
      <c r="F27" s="294"/>
      <c r="G27" s="306"/>
      <c r="H27" s="302"/>
      <c r="I27" s="296"/>
      <c r="J27" s="129" t="str">
        <f>IF('Formular Anerk. VL'!$H$53="x","",IF(Studienverlaufplaner!$B$8=4,"Spät. Rückmdg Dispo MT.",""))</f>
        <v/>
      </c>
      <c r="K27" s="294"/>
      <c r="L27" s="332"/>
      <c r="M27" s="332"/>
      <c r="N27" s="319"/>
      <c r="O27" s="5" t="s">
        <v>124</v>
      </c>
      <c r="P27" s="316"/>
    </row>
    <row r="28" spans="1:16" ht="9.75" customHeight="1" x14ac:dyDescent="0.25">
      <c r="A28" s="316">
        <v>49</v>
      </c>
      <c r="B28" s="309"/>
      <c r="C28" s="332" t="s">
        <v>97</v>
      </c>
      <c r="D28" s="318"/>
      <c r="E28" s="296"/>
      <c r="F28" s="294"/>
      <c r="G28" s="305" t="s">
        <v>5</v>
      </c>
      <c r="H28" s="301" t="s">
        <v>216</v>
      </c>
      <c r="I28" s="296"/>
      <c r="J28" s="211"/>
      <c r="K28" s="294"/>
      <c r="L28" s="332"/>
      <c r="M28" s="332" t="s">
        <v>160</v>
      </c>
      <c r="N28" s="320"/>
      <c r="O28" s="105" t="str">
        <f>IF('Formular Anerk. VL'!$I$56="x","",IF(Studienverlaufplaner!$B$8=5,"Abgabe  MArb",IF(Studienverlaufplaner!$B$8=6,"Spät. Rückmdg. Dispo MArbt",IF(Studienverlaufplaner!$B$8=7,"spät. Rückmdg Skizze MArb",""))))</f>
        <v/>
      </c>
      <c r="P28" s="316">
        <v>49</v>
      </c>
    </row>
    <row r="29" spans="1:16" ht="9.75" customHeight="1" x14ac:dyDescent="0.25">
      <c r="A29" s="316"/>
      <c r="B29" s="348"/>
      <c r="C29" s="332"/>
      <c r="D29" s="318"/>
      <c r="E29" s="296"/>
      <c r="F29" s="294"/>
      <c r="G29" s="344"/>
      <c r="H29" s="349"/>
      <c r="I29" s="317"/>
      <c r="J29" s="98"/>
      <c r="K29" s="294"/>
      <c r="L29" s="332"/>
      <c r="M29" s="332"/>
      <c r="N29" s="320"/>
      <c r="O29" s="212" t="str">
        <f>IF('Formular Anerk. VL'!$I$56="x","",IF(Studienverlaufplaner!$B$7=5,"Abgabe  MArb Abstract"))</f>
        <v>Abgabe  MArb Abstract</v>
      </c>
      <c r="P29" s="316"/>
    </row>
    <row r="30" spans="1:16" ht="10.5" customHeight="1" x14ac:dyDescent="0.25">
      <c r="A30" s="317"/>
      <c r="B30" s="314"/>
      <c r="C30" s="333"/>
      <c r="D30" s="318"/>
      <c r="E30" s="317"/>
      <c r="F30" s="294"/>
      <c r="G30" s="306"/>
      <c r="H30" s="302"/>
      <c r="I30" s="129"/>
      <c r="J30" s="98"/>
      <c r="K30" s="294"/>
      <c r="L30" s="333"/>
      <c r="M30" s="333"/>
      <c r="N30" s="317"/>
      <c r="O30" s="247" t="str">
        <f>IF('Formular Anerk. VL'!$I$56="x","",IF(Studienverlaufplaner!$B$7=5,"Abgabe  MArb"))</f>
        <v>Abgabe  MArb</v>
      </c>
      <c r="P30" s="317"/>
    </row>
    <row r="31" spans="1:16" ht="14.1" customHeight="1" x14ac:dyDescent="0.25">
      <c r="A31" s="127">
        <v>50</v>
      </c>
      <c r="B31" s="141" t="s">
        <v>11</v>
      </c>
      <c r="C31" s="133" t="s">
        <v>19</v>
      </c>
      <c r="D31" s="145"/>
      <c r="E31" s="154"/>
      <c r="F31" s="159"/>
      <c r="G31" s="272"/>
      <c r="H31" s="266" t="s">
        <v>216</v>
      </c>
      <c r="I31" s="313"/>
      <c r="J31" s="105" t="str">
        <f>IF('Formular Anerk. VL'!$H$56="x","",IF(Studienverlaufplaner!$B$8=5,"spät. Rückmdg Skizze MArb",""))</f>
        <v/>
      </c>
      <c r="K31" s="159"/>
      <c r="L31" s="131" t="s">
        <v>106</v>
      </c>
      <c r="M31" s="131" t="s">
        <v>217</v>
      </c>
      <c r="N31" s="136"/>
      <c r="O31" s="5" t="s">
        <v>219</v>
      </c>
      <c r="P31" s="127">
        <v>50</v>
      </c>
    </row>
    <row r="32" spans="1:16" ht="11.25" customHeight="1" x14ac:dyDescent="0.25">
      <c r="A32" s="292">
        <v>51</v>
      </c>
      <c r="B32" s="341" t="s">
        <v>1</v>
      </c>
      <c r="C32" s="301" t="s">
        <v>66</v>
      </c>
      <c r="D32" s="336"/>
      <c r="E32" s="338"/>
      <c r="F32" s="159"/>
      <c r="G32" s="340" t="s">
        <v>1</v>
      </c>
      <c r="H32" s="309" t="s">
        <v>65</v>
      </c>
      <c r="I32" s="321"/>
      <c r="J32" s="252" t="str">
        <f>IF(Studienverlaufplaner!B7=5,Methodenworkshops!$D$15,"")</f>
        <v>P13/4 Forschungsmethoden Zugänge</v>
      </c>
      <c r="K32" s="159"/>
      <c r="L32" s="309"/>
      <c r="M32" s="309" t="s">
        <v>217</v>
      </c>
      <c r="N32" s="322"/>
      <c r="O32" s="303"/>
      <c r="P32" s="292">
        <v>51</v>
      </c>
    </row>
    <row r="33" spans="1:16" ht="11.25" customHeight="1" x14ac:dyDescent="0.25">
      <c r="A33" s="293"/>
      <c r="B33" s="342"/>
      <c r="C33" s="302"/>
      <c r="D33" s="337"/>
      <c r="E33" s="339"/>
      <c r="F33" s="159"/>
      <c r="G33" s="343"/>
      <c r="H33" s="314"/>
      <c r="I33" s="5"/>
      <c r="J33" s="98"/>
      <c r="K33" s="159"/>
      <c r="L33" s="314"/>
      <c r="M33" s="314"/>
      <c r="N33" s="323"/>
      <c r="O33" s="304"/>
      <c r="P33" s="293"/>
    </row>
    <row r="34" spans="1:16" ht="14.1" customHeight="1" x14ac:dyDescent="0.25">
      <c r="A34" s="127">
        <v>52</v>
      </c>
      <c r="B34" s="5"/>
      <c r="C34" s="111"/>
      <c r="D34" s="146"/>
      <c r="E34" s="157"/>
      <c r="F34" s="159"/>
      <c r="G34" s="276"/>
      <c r="H34" s="274"/>
      <c r="I34" s="109"/>
      <c r="J34" s="98"/>
      <c r="K34" s="159"/>
      <c r="L34" s="5"/>
      <c r="M34" s="5"/>
      <c r="N34" s="5"/>
      <c r="O34" s="5"/>
      <c r="P34" s="127">
        <v>52</v>
      </c>
    </row>
    <row r="35" spans="1:16" ht="14.1" customHeight="1" x14ac:dyDescent="0.25">
      <c r="A35" s="127">
        <v>1</v>
      </c>
      <c r="B35" s="5"/>
      <c r="C35" s="108"/>
      <c r="D35" s="147"/>
      <c r="E35" s="107"/>
      <c r="F35" s="159"/>
      <c r="G35" s="153"/>
      <c r="H35" s="108"/>
      <c r="I35" s="5"/>
      <c r="J35" s="6"/>
      <c r="K35" s="159"/>
      <c r="L35" s="5"/>
      <c r="M35" s="108"/>
      <c r="N35" s="108"/>
      <c r="O35" s="5"/>
      <c r="P35" s="127">
        <v>1</v>
      </c>
    </row>
    <row r="36" spans="1:16" ht="40.5" customHeight="1" x14ac:dyDescent="0.25">
      <c r="A36" s="127">
        <v>2</v>
      </c>
      <c r="B36" s="137" t="s">
        <v>176</v>
      </c>
      <c r="C36" s="137" t="s">
        <v>164</v>
      </c>
      <c r="D36" s="146"/>
      <c r="E36" s="162" t="s">
        <v>177</v>
      </c>
      <c r="F36" s="159"/>
      <c r="G36" s="228"/>
      <c r="H36" s="228" t="s">
        <v>258</v>
      </c>
      <c r="I36" s="104"/>
      <c r="J36" s="98"/>
      <c r="K36" s="159"/>
      <c r="L36" s="5"/>
      <c r="M36" s="5"/>
      <c r="N36" s="5"/>
      <c r="O36" s="5"/>
      <c r="P36" s="127">
        <v>2</v>
      </c>
    </row>
    <row r="37" spans="1:16" ht="14.1" customHeight="1" x14ac:dyDescent="0.25">
      <c r="A37" s="127">
        <v>3</v>
      </c>
      <c r="B37" s="5"/>
      <c r="C37" s="111"/>
      <c r="D37" s="146"/>
      <c r="E37" s="157"/>
      <c r="F37" s="159"/>
      <c r="G37" s="138" t="s">
        <v>57</v>
      </c>
      <c r="H37" s="138" t="s">
        <v>32</v>
      </c>
      <c r="I37" s="5"/>
      <c r="J37" s="98"/>
      <c r="K37" s="159"/>
      <c r="L37" s="275"/>
      <c r="M37" s="104"/>
      <c r="N37" s="104"/>
      <c r="O37" s="5"/>
      <c r="P37" s="127">
        <v>3</v>
      </c>
    </row>
    <row r="38" spans="1:16" ht="14.1" customHeight="1" x14ac:dyDescent="0.25">
      <c r="A38" s="127">
        <v>4</v>
      </c>
      <c r="B38" s="5"/>
      <c r="C38" s="111"/>
      <c r="D38" s="146"/>
      <c r="E38" s="157"/>
      <c r="F38" s="159"/>
      <c r="G38" s="153"/>
      <c r="H38" s="99"/>
      <c r="I38" s="5"/>
      <c r="J38" s="253" t="str">
        <f>IF(Studienverlaufplaner!B7=5,Methodenworkshops!$D$17,"")</f>
        <v>P13/5 Begriffserklärung und Forschungsst.</v>
      </c>
      <c r="K38" s="159"/>
      <c r="L38" s="275"/>
      <c r="M38" s="5"/>
      <c r="N38" s="5"/>
      <c r="O38" s="5"/>
      <c r="P38" s="127">
        <v>4</v>
      </c>
    </row>
    <row r="39" spans="1:16" ht="14.1" customHeight="1" x14ac:dyDescent="0.25">
      <c r="A39" s="127">
        <v>5</v>
      </c>
      <c r="B39" s="5"/>
      <c r="C39" s="99"/>
      <c r="D39" s="146"/>
      <c r="E39" s="157"/>
      <c r="F39" s="159"/>
      <c r="G39" s="225"/>
      <c r="H39" s="99"/>
      <c r="I39" s="129"/>
      <c r="J39" s="98" t="s">
        <v>128</v>
      </c>
      <c r="K39" s="159"/>
      <c r="L39" s="275"/>
      <c r="M39" s="5"/>
      <c r="N39" s="110"/>
      <c r="O39" s="105"/>
      <c r="P39" s="127">
        <v>5</v>
      </c>
    </row>
    <row r="40" spans="1:16" ht="12.75" customHeight="1" x14ac:dyDescent="0.25">
      <c r="A40" s="8">
        <v>6</v>
      </c>
      <c r="B40" s="142"/>
      <c r="C40" s="111"/>
      <c r="D40" s="146"/>
      <c r="E40" s="7" t="str">
        <f>IF('Formular Anerk. VL'!$I$25="x","","Abgabe Entwurf Praxisproj.")</f>
        <v>Abgabe Entwurf Praxisproj.</v>
      </c>
      <c r="F40" s="159"/>
      <c r="G40" s="275"/>
      <c r="H40" s="99"/>
      <c r="I40" s="112"/>
      <c r="J40" s="101"/>
      <c r="K40" s="159"/>
      <c r="L40" s="275"/>
      <c r="M40" s="233" t="str">
        <f>IF('Formular Anerk. VL'!$I$56="x","",IF(Studienverlaufplaner!$B$7=5,"Präsentation MArb"))</f>
        <v>Präsentation MArb</v>
      </c>
      <c r="N40" s="129"/>
      <c r="P40" s="8">
        <v>6</v>
      </c>
    </row>
    <row r="41" spans="1:16" ht="14.1" customHeight="1" x14ac:dyDescent="0.25">
      <c r="A41" s="127">
        <v>7</v>
      </c>
      <c r="B41" s="143"/>
      <c r="C41" s="15" t="s">
        <v>263</v>
      </c>
      <c r="D41" s="146"/>
      <c r="E41" s="234"/>
      <c r="F41" s="159"/>
      <c r="G41" s="143"/>
      <c r="H41" s="15" t="s">
        <v>265</v>
      </c>
      <c r="I41" s="307"/>
      <c r="J41" s="105" t="str">
        <f>IF('Formular Anerk. VL'!$I$57="x","",IF(Studienverlaufplaner!$B$8=6,"Einführung Masterthese",""))</f>
        <v/>
      </c>
      <c r="K41" s="159"/>
      <c r="L41" s="14"/>
      <c r="M41" s="15" t="s">
        <v>267</v>
      </c>
      <c r="N41" s="14"/>
      <c r="O41" s="14"/>
      <c r="P41" s="14">
        <v>7</v>
      </c>
    </row>
    <row r="42" spans="1:16" ht="10.5" customHeight="1" x14ac:dyDescent="0.25">
      <c r="A42" s="292">
        <v>8</v>
      </c>
      <c r="B42" s="309" t="s">
        <v>230</v>
      </c>
      <c r="C42" s="310" t="s">
        <v>97</v>
      </c>
      <c r="D42" s="311"/>
      <c r="E42" s="312" t="s">
        <v>226</v>
      </c>
      <c r="F42" s="159"/>
      <c r="G42" s="305" t="s">
        <v>4</v>
      </c>
      <c r="H42" s="301" t="s">
        <v>12</v>
      </c>
      <c r="I42" s="308"/>
      <c r="J42" s="252" t="str">
        <f>IF(Studienverlaufplaner!B7=5,Methodenworkshops!$D$19,"")</f>
        <v>P13/6 Vorbereitung /Durchführung</v>
      </c>
      <c r="K42" s="159"/>
      <c r="L42" s="313"/>
      <c r="M42" s="307"/>
      <c r="N42" s="307"/>
      <c r="O42" s="5" t="str">
        <f>IF('Formular Anerk. VL'!$I$57="x","",IF(Studienverlaufplaner!$B$8=8,"Einführung Masterthese",""))</f>
        <v/>
      </c>
      <c r="P42" s="292">
        <v>8</v>
      </c>
    </row>
    <row r="43" spans="1:16" ht="10.5" customHeight="1" x14ac:dyDescent="0.25">
      <c r="A43" s="308"/>
      <c r="B43" s="308"/>
      <c r="C43" s="308"/>
      <c r="D43" s="308"/>
      <c r="E43" s="308"/>
      <c r="F43" s="250"/>
      <c r="G43" s="306"/>
      <c r="H43" s="302"/>
      <c r="I43" s="129"/>
      <c r="J43" s="98"/>
      <c r="K43" s="250"/>
      <c r="L43" s="308"/>
      <c r="M43" s="308"/>
      <c r="N43" s="308"/>
      <c r="O43" s="251"/>
      <c r="P43" s="308"/>
    </row>
    <row r="44" spans="1:16" ht="14.1" customHeight="1" x14ac:dyDescent="0.25">
      <c r="A44" s="127">
        <v>9</v>
      </c>
      <c r="B44" s="130" t="s">
        <v>1</v>
      </c>
      <c r="C44" s="246" t="s">
        <v>66</v>
      </c>
      <c r="D44" s="145"/>
      <c r="E44" s="231" t="str">
        <f>IF('Formular Anerk. VL'!$H$53="x","",IF(Studienverlaufplaner!$B$8=4,"Einführung Masterthese",""))</f>
        <v/>
      </c>
      <c r="F44" s="159"/>
      <c r="G44" s="272"/>
      <c r="H44" s="266" t="s">
        <v>12</v>
      </c>
      <c r="I44" s="129"/>
      <c r="J44" s="98"/>
      <c r="K44" s="159"/>
      <c r="L44" s="5"/>
      <c r="M44" s="129"/>
      <c r="N44" s="129"/>
      <c r="O44" s="5"/>
      <c r="P44" s="127">
        <v>9</v>
      </c>
    </row>
    <row r="45" spans="1:16" ht="14.1" customHeight="1" x14ac:dyDescent="0.25">
      <c r="A45" s="127">
        <v>10</v>
      </c>
      <c r="B45" s="131" t="s">
        <v>9</v>
      </c>
      <c r="C45" s="134" t="s">
        <v>98</v>
      </c>
      <c r="D45" s="145"/>
      <c r="E45" s="154"/>
      <c r="F45" s="159"/>
      <c r="G45" s="272"/>
      <c r="H45" s="266" t="s">
        <v>12</v>
      </c>
      <c r="I45" s="129"/>
      <c r="J45" s="98"/>
      <c r="K45" s="159"/>
      <c r="L45" s="5"/>
      <c r="M45" s="99"/>
      <c r="N45" s="129"/>
      <c r="O45" s="5"/>
      <c r="P45" s="127">
        <v>10</v>
      </c>
    </row>
    <row r="46" spans="1:16" ht="14.1" customHeight="1" x14ac:dyDescent="0.25">
      <c r="A46" s="127">
        <v>11</v>
      </c>
      <c r="B46" s="131"/>
      <c r="C46" s="134" t="s">
        <v>98</v>
      </c>
      <c r="D46" s="146"/>
      <c r="E46" s="157"/>
      <c r="F46" s="159"/>
      <c r="G46" s="272"/>
      <c r="H46" s="266" t="s">
        <v>12</v>
      </c>
      <c r="I46" s="5"/>
      <c r="J46" s="113"/>
      <c r="K46" s="159"/>
      <c r="L46" s="105"/>
      <c r="M46" s="99"/>
      <c r="N46" s="99"/>
      <c r="O46" s="5"/>
      <c r="P46" s="127">
        <v>11</v>
      </c>
    </row>
    <row r="47" spans="1:16" ht="14.1" customHeight="1" x14ac:dyDescent="0.25">
      <c r="A47" s="127">
        <v>12</v>
      </c>
      <c r="B47" s="131"/>
      <c r="C47" s="134" t="s">
        <v>98</v>
      </c>
      <c r="D47" s="146"/>
      <c r="E47" s="157" t="str">
        <f>IF('Formular Anerk. VL'!$I$25="x","","Beginn Praxisprojekt")</f>
        <v>Beginn Praxisprojekt</v>
      </c>
      <c r="F47" s="159"/>
      <c r="G47" s="272"/>
      <c r="H47" s="266" t="s">
        <v>12</v>
      </c>
      <c r="I47" s="129"/>
      <c r="J47" s="98"/>
      <c r="K47" s="159"/>
      <c r="L47" s="105"/>
      <c r="M47" s="244" t="str">
        <f>IF('Formular Anerk. VL'!$I$57="x","",IF(Studienverlaufplaner!$B$7=5,"Diplomierung",""))</f>
        <v>Diplomierung</v>
      </c>
      <c r="N47" s="99"/>
      <c r="P47" s="127">
        <v>12</v>
      </c>
    </row>
    <row r="48" spans="1:16" ht="14.1" customHeight="1" x14ac:dyDescent="0.25">
      <c r="A48" s="127">
        <v>13</v>
      </c>
      <c r="B48" s="265" t="s">
        <v>9</v>
      </c>
      <c r="C48" s="237" t="s">
        <v>98</v>
      </c>
      <c r="D48" s="146"/>
      <c r="E48" s="157"/>
      <c r="F48" s="159"/>
      <c r="G48" s="272"/>
      <c r="H48" s="266" t="s">
        <v>12</v>
      </c>
      <c r="I48" s="104"/>
      <c r="J48" s="98"/>
      <c r="K48" s="159"/>
      <c r="L48" s="105"/>
      <c r="M48" s="99"/>
      <c r="N48" s="99"/>
      <c r="O48" s="5"/>
      <c r="P48" s="127">
        <v>13</v>
      </c>
    </row>
    <row r="49" spans="1:16" ht="14.1" customHeight="1" x14ac:dyDescent="0.25">
      <c r="A49" s="127">
        <v>14</v>
      </c>
      <c r="B49" s="130"/>
      <c r="C49" s="267" t="s">
        <v>98</v>
      </c>
      <c r="D49" s="145"/>
      <c r="E49" s="154"/>
      <c r="F49" s="159"/>
      <c r="G49" s="228"/>
      <c r="H49" s="210" t="s">
        <v>174</v>
      </c>
      <c r="I49" s="273"/>
      <c r="J49" s="114" t="s">
        <v>125</v>
      </c>
      <c r="K49" s="159"/>
      <c r="L49" s="105"/>
      <c r="M49" s="99"/>
      <c r="N49" s="99"/>
      <c r="O49" s="5"/>
      <c r="P49" s="127">
        <v>14</v>
      </c>
    </row>
    <row r="50" spans="1:16" ht="10.5" customHeight="1" x14ac:dyDescent="0.25">
      <c r="A50" s="292">
        <v>15</v>
      </c>
      <c r="B50" s="340" t="s">
        <v>1</v>
      </c>
      <c r="C50" s="310" t="s">
        <v>66</v>
      </c>
      <c r="D50" s="335"/>
      <c r="E50" s="296" t="str">
        <f>IF('Formular Anerk. VL'!$H$53="x","",IF(Studienverlaufplaner!$B$8=4,"Abgabe Skizze Masterthese",""))</f>
        <v/>
      </c>
      <c r="F50" s="294"/>
      <c r="G50" s="309" t="s">
        <v>1</v>
      </c>
      <c r="H50" s="310" t="s">
        <v>65</v>
      </c>
      <c r="I50" s="151"/>
      <c r="J50" s="114" t="str">
        <f>IF('Formular Anerk. VL'!$I$27="x","","Beginn Praktikum 2")</f>
        <v>Beginn Praktikum 2</v>
      </c>
      <c r="K50" s="294"/>
      <c r="L50" s="296"/>
      <c r="M50" s="317"/>
      <c r="N50" s="317"/>
      <c r="O50" s="315"/>
      <c r="P50" s="316">
        <v>15</v>
      </c>
    </row>
    <row r="51" spans="1:16" ht="9.75" customHeight="1" x14ac:dyDescent="0.25">
      <c r="A51" s="293"/>
      <c r="B51" s="314"/>
      <c r="C51" s="334"/>
      <c r="D51" s="335"/>
      <c r="E51" s="296"/>
      <c r="F51" s="294"/>
      <c r="G51" s="314"/>
      <c r="H51" s="334"/>
      <c r="I51" s="145"/>
      <c r="J51" s="121"/>
      <c r="K51" s="294"/>
      <c r="L51" s="296"/>
      <c r="M51" s="317"/>
      <c r="N51" s="317"/>
      <c r="O51" s="315"/>
      <c r="P51" s="316"/>
    </row>
    <row r="52" spans="1:16" ht="14.1" customHeight="1" x14ac:dyDescent="0.25">
      <c r="A52" s="127">
        <v>16</v>
      </c>
      <c r="B52" s="228"/>
      <c r="C52" s="285" t="s">
        <v>174</v>
      </c>
      <c r="D52" s="146"/>
      <c r="E52" s="121"/>
      <c r="F52" s="159"/>
      <c r="G52" s="282" t="s">
        <v>269</v>
      </c>
      <c r="H52" s="283" t="s">
        <v>253</v>
      </c>
      <c r="I52" s="145"/>
      <c r="J52" s="105"/>
      <c r="K52" s="159"/>
      <c r="L52" s="105"/>
      <c r="M52" s="99"/>
      <c r="N52" s="99"/>
      <c r="O52" s="5"/>
      <c r="P52" s="127">
        <v>16</v>
      </c>
    </row>
    <row r="53" spans="1:16" ht="14.1" customHeight="1" x14ac:dyDescent="0.25">
      <c r="A53" s="127">
        <v>17</v>
      </c>
      <c r="B53" s="284" t="s">
        <v>255</v>
      </c>
      <c r="C53" s="284" t="s">
        <v>201</v>
      </c>
      <c r="D53" s="145"/>
      <c r="E53" s="154"/>
      <c r="F53" s="159"/>
      <c r="G53" s="282" t="s">
        <v>269</v>
      </c>
      <c r="H53" s="269" t="s">
        <v>253</v>
      </c>
      <c r="I53" s="146"/>
      <c r="J53" s="105" t="str">
        <f>IF('Formular Anerk. VL'!$H$56="x","",IF(Studienverlaufplaner!$B$8=5,"Abgabe Dispo MArb",""))</f>
        <v/>
      </c>
      <c r="K53" s="159"/>
      <c r="L53" s="105"/>
      <c r="M53" s="99"/>
      <c r="N53" s="99"/>
      <c r="O53" s="5" t="str">
        <f>IF('Formular Anerk. VL'!$I$57="x","",IF(Studienverlaufplaner!$B$8=8,"Abgabe Skizze Masterthese",""))</f>
        <v/>
      </c>
      <c r="P53" s="127">
        <v>17</v>
      </c>
    </row>
    <row r="54" spans="1:16" ht="14.1" customHeight="1" x14ac:dyDescent="0.25">
      <c r="A54" s="127">
        <v>18</v>
      </c>
      <c r="B54" s="245" t="s">
        <v>255</v>
      </c>
      <c r="C54" s="245" t="s">
        <v>201</v>
      </c>
      <c r="D54" s="146"/>
      <c r="E54" s="157"/>
      <c r="F54" s="159"/>
      <c r="G54" s="265" t="s">
        <v>235</v>
      </c>
      <c r="H54" s="265" t="s">
        <v>254</v>
      </c>
      <c r="I54" s="148"/>
      <c r="J54" s="6"/>
      <c r="K54" s="159"/>
      <c r="L54" s="105"/>
      <c r="M54" s="99"/>
      <c r="N54" s="99"/>
      <c r="O54" s="105" t="str">
        <f>IF('Formular Anerk. VL'!$I$57="x","",IF(Studienverlaufplaner!$B$8=7,"Abgabe Dispo Masterthese",""))</f>
        <v/>
      </c>
      <c r="P54" s="127">
        <v>18</v>
      </c>
    </row>
    <row r="55" spans="1:16" ht="14.1" customHeight="1" x14ac:dyDescent="0.25">
      <c r="A55" s="127">
        <v>19</v>
      </c>
      <c r="B55" s="236" t="s">
        <v>255</v>
      </c>
      <c r="C55" s="245" t="s">
        <v>201</v>
      </c>
      <c r="D55" s="146"/>
      <c r="E55" s="157"/>
      <c r="F55" s="159"/>
      <c r="G55" s="228"/>
      <c r="H55" s="210" t="s">
        <v>233</v>
      </c>
      <c r="I55" s="146"/>
      <c r="J55" s="161" t="s">
        <v>180</v>
      </c>
      <c r="K55" s="159"/>
      <c r="L55" s="105"/>
      <c r="M55" s="99"/>
      <c r="N55" s="99"/>
      <c r="O55" s="5"/>
      <c r="P55" s="127">
        <v>19</v>
      </c>
    </row>
    <row r="56" spans="1:16" ht="14.1" customHeight="1" x14ac:dyDescent="0.25">
      <c r="A56" s="127">
        <v>20</v>
      </c>
      <c r="B56" s="236" t="s">
        <v>255</v>
      </c>
      <c r="C56" s="245" t="s">
        <v>201</v>
      </c>
      <c r="D56" s="146"/>
      <c r="E56" s="121"/>
      <c r="F56" s="159"/>
      <c r="G56" s="265" t="s">
        <v>259</v>
      </c>
      <c r="H56" s="265" t="s">
        <v>254</v>
      </c>
      <c r="I56" s="146"/>
      <c r="J56" s="98"/>
      <c r="K56" s="159"/>
      <c r="L56" s="105"/>
      <c r="M56" s="99"/>
      <c r="N56" s="99"/>
      <c r="O56" s="5"/>
      <c r="P56" s="127">
        <v>20</v>
      </c>
    </row>
    <row r="57" spans="1:16" ht="14.1" customHeight="1" x14ac:dyDescent="0.25">
      <c r="A57" s="127">
        <v>21</v>
      </c>
      <c r="B57" s="130" t="s">
        <v>1</v>
      </c>
      <c r="C57" s="226" t="s">
        <v>66</v>
      </c>
      <c r="D57" s="146"/>
      <c r="E57" s="157"/>
      <c r="F57" s="159"/>
      <c r="G57" s="284" t="s">
        <v>259</v>
      </c>
      <c r="H57" s="284" t="s">
        <v>254</v>
      </c>
      <c r="I57" s="149"/>
      <c r="J57" s="161" t="s">
        <v>181</v>
      </c>
      <c r="K57" s="159"/>
      <c r="L57" s="105"/>
      <c r="M57" s="99"/>
      <c r="N57" s="99"/>
      <c r="O57" s="5"/>
      <c r="P57" s="127">
        <v>21</v>
      </c>
    </row>
    <row r="58" spans="1:16" ht="14.1" customHeight="1" x14ac:dyDescent="0.25">
      <c r="A58" s="8">
        <v>22</v>
      </c>
      <c r="B58" s="287"/>
      <c r="C58" s="287"/>
      <c r="D58" s="148"/>
      <c r="E58" s="162" t="s">
        <v>179</v>
      </c>
      <c r="F58" s="159"/>
      <c r="G58" s="130" t="s">
        <v>1</v>
      </c>
      <c r="H58" s="269" t="s">
        <v>65</v>
      </c>
      <c r="I58" s="149"/>
      <c r="J58" s="254" t="str">
        <f>IF(Studienverlaufplaner!B7=5,Methodenworkshops!$D$21,"")</f>
        <v>P13/9 SPSS Einführung und deskriptive Statistik</v>
      </c>
      <c r="K58" s="159"/>
      <c r="L58" s="105"/>
      <c r="M58" s="99"/>
      <c r="N58" s="99"/>
      <c r="O58" s="5"/>
      <c r="P58" s="8">
        <v>22</v>
      </c>
    </row>
    <row r="59" spans="1:16" ht="14.1" customHeight="1" x14ac:dyDescent="0.25">
      <c r="A59" s="127">
        <v>23</v>
      </c>
      <c r="B59" s="277"/>
      <c r="C59" s="278" t="s">
        <v>211</v>
      </c>
      <c r="D59" s="146"/>
      <c r="E59" s="157"/>
      <c r="F59" s="159"/>
      <c r="G59" s="288"/>
      <c r="H59" s="288"/>
      <c r="I59" s="223"/>
      <c r="J59" s="295"/>
      <c r="K59" s="159"/>
      <c r="L59" s="105"/>
      <c r="M59" s="99"/>
      <c r="N59" s="99"/>
      <c r="O59" s="5"/>
      <c r="P59" s="127">
        <v>23</v>
      </c>
    </row>
    <row r="60" spans="1:16" ht="12.75" customHeight="1" x14ac:dyDescent="0.25">
      <c r="A60" s="292">
        <v>24</v>
      </c>
      <c r="B60" s="309" t="s">
        <v>231</v>
      </c>
      <c r="C60" s="309" t="s">
        <v>232</v>
      </c>
      <c r="D60" s="223"/>
      <c r="E60" s="7" t="s">
        <v>135</v>
      </c>
      <c r="F60" s="294"/>
      <c r="G60" s="297"/>
      <c r="H60" s="299" t="s">
        <v>234</v>
      </c>
      <c r="I60" s="223"/>
      <c r="J60" s="295"/>
      <c r="K60" s="294"/>
      <c r="L60" s="296"/>
      <c r="M60" s="317"/>
      <c r="N60" s="317"/>
      <c r="O60" s="315"/>
      <c r="P60" s="316">
        <v>24</v>
      </c>
    </row>
    <row r="61" spans="1:16" ht="11.25" customHeight="1" x14ac:dyDescent="0.25">
      <c r="A61" s="293"/>
      <c r="B61" s="314"/>
      <c r="C61" s="314"/>
      <c r="D61" s="223"/>
      <c r="E61" s="7" t="str">
        <f>IF('Formular Anerk. VL'!$I$27="x","","Ende Praktikum1")</f>
        <v>Ende Praktikum1</v>
      </c>
      <c r="F61" s="294"/>
      <c r="G61" s="298"/>
      <c r="H61" s="300"/>
      <c r="I61" s="150"/>
      <c r="J61" s="105" t="str">
        <f>IF('Formular Anerk. VL'!$I$58="x","",IF(Studienverlaufplaner!$B$8=5,"Spät. Rückmdg. Dispo MArb",IF(Studienverlaufplaner!$B$8=6,"Spät. Rückmdg Skizze MArb","")))</f>
        <v/>
      </c>
      <c r="K61" s="294"/>
      <c r="L61" s="296"/>
      <c r="M61" s="317"/>
      <c r="N61" s="317"/>
      <c r="O61" s="315"/>
      <c r="P61" s="316"/>
    </row>
    <row r="62" spans="1:16" ht="14.1" customHeight="1" x14ac:dyDescent="0.25">
      <c r="A62" s="127">
        <v>25</v>
      </c>
      <c r="B62" s="209"/>
      <c r="C62" s="209"/>
      <c r="D62" s="6"/>
      <c r="E62" s="115" t="str">
        <f>IF('Formular Anerk. VL'!$H$53="x","",IF(Studienverlaufplaner!$B$8=4,"Spät. Rückmdg Skizze MT.",""))</f>
        <v/>
      </c>
      <c r="F62" s="159"/>
      <c r="G62" s="153"/>
      <c r="H62" s="153"/>
      <c r="I62" s="146"/>
      <c r="J62" s="273"/>
      <c r="K62" s="159"/>
      <c r="L62" s="105"/>
      <c r="M62" s="99"/>
      <c r="N62" s="99"/>
      <c r="O62" s="105" t="str">
        <f>IF('Formular Anerk. VL'!$I$57="x","",IF(Studienverlaufplaner!$B$8=6,"Abgabe  Masterthese",IF(Studienverlaufplaner!$B$8=7,"Spät. Rückmdg. Dispo Masterthese",IF(Studienverlaufplaner!$B$8=8,"Spät. Rückmdg Skizze Masterthese",""))))</f>
        <v/>
      </c>
      <c r="P62" s="127">
        <v>25</v>
      </c>
    </row>
    <row r="63" spans="1:16" ht="14.1" customHeight="1" x14ac:dyDescent="0.25">
      <c r="A63" s="127">
        <v>26</v>
      </c>
      <c r="B63" s="5"/>
      <c r="C63" s="111"/>
      <c r="D63" s="6"/>
      <c r="E63" s="157"/>
      <c r="F63" s="159"/>
      <c r="G63" s="153"/>
      <c r="H63" s="153"/>
      <c r="I63" s="146"/>
      <c r="J63" s="243" t="s">
        <v>120</v>
      </c>
      <c r="K63" s="159"/>
      <c r="L63" s="105"/>
      <c r="M63" s="99"/>
      <c r="N63" s="99"/>
      <c r="O63" s="5"/>
      <c r="P63" s="127">
        <v>26</v>
      </c>
    </row>
    <row r="64" spans="1:16" ht="14.1" customHeight="1" x14ac:dyDescent="0.25">
      <c r="A64" s="127">
        <v>27</v>
      </c>
      <c r="B64" s="5"/>
      <c r="C64" s="116"/>
      <c r="D64" s="5"/>
      <c r="E64" s="153"/>
      <c r="F64" s="159"/>
      <c r="G64" s="153"/>
      <c r="H64" s="153"/>
      <c r="I64" s="146"/>
      <c r="J64" s="105" t="str">
        <f>IF('Formular Anerk. VL'!$H$53="x","",IF(Studienverlaufplaner!$B$8=4,"Abgabe Abstract Masterthese",""))</f>
        <v/>
      </c>
      <c r="K64" s="159"/>
      <c r="L64" s="99"/>
      <c r="M64" s="99"/>
      <c r="N64" s="99"/>
      <c r="O64" s="5"/>
      <c r="P64" s="127">
        <v>27</v>
      </c>
    </row>
    <row r="65" spans="1:16" ht="14.1" customHeight="1" x14ac:dyDescent="0.25">
      <c r="A65" s="127">
        <v>28</v>
      </c>
      <c r="B65" s="5"/>
      <c r="C65" s="111"/>
      <c r="D65" s="5"/>
      <c r="E65" s="153"/>
      <c r="F65" s="159"/>
      <c r="G65" s="275"/>
      <c r="H65" s="275"/>
      <c r="I65" s="151"/>
      <c r="J65" s="98"/>
      <c r="K65" s="159"/>
      <c r="L65" s="99"/>
      <c r="M65" s="99"/>
      <c r="N65" s="99"/>
      <c r="O65" s="105" t="str">
        <f>IF('Formular Anerk. VL'!$I$57="x","",IF(Studienverlaufplaner!$B$8=6,"Abgabe Abstract Masterthese",""))</f>
        <v/>
      </c>
      <c r="P65" s="127">
        <v>28</v>
      </c>
    </row>
    <row r="66" spans="1:16" x14ac:dyDescent="0.25">
      <c r="A66" s="127">
        <v>29</v>
      </c>
      <c r="B66" s="5"/>
      <c r="C66" s="102" t="s">
        <v>225</v>
      </c>
      <c r="D66" s="105"/>
      <c r="E66" s="99"/>
      <c r="F66" s="159"/>
      <c r="G66" s="154"/>
      <c r="H66" s="239" t="s">
        <v>225</v>
      </c>
      <c r="I66" s="151"/>
      <c r="J66" s="98"/>
      <c r="K66" s="159"/>
      <c r="L66" s="99"/>
      <c r="M66" s="99"/>
      <c r="N66" s="99"/>
      <c r="O66" s="5"/>
      <c r="P66" s="127">
        <v>29</v>
      </c>
    </row>
    <row r="67" spans="1:16" x14ac:dyDescent="0.25">
      <c r="A67" s="127">
        <v>30</v>
      </c>
      <c r="B67" s="5"/>
      <c r="C67" s="111"/>
      <c r="D67" s="105"/>
      <c r="E67" s="99"/>
      <c r="F67" s="159"/>
      <c r="G67" s="273"/>
      <c r="H67" s="239"/>
      <c r="I67" s="151"/>
      <c r="J67" s="264"/>
      <c r="K67" s="159"/>
      <c r="L67" s="99"/>
      <c r="M67" s="99"/>
      <c r="N67" s="99"/>
      <c r="O67" s="5"/>
      <c r="P67" s="127">
        <v>30</v>
      </c>
    </row>
    <row r="68" spans="1:16" x14ac:dyDescent="0.25">
      <c r="C68" s="286" t="s">
        <v>271</v>
      </c>
    </row>
    <row r="69" spans="1:16" x14ac:dyDescent="0.25">
      <c r="C69" s="1"/>
    </row>
    <row r="70" spans="1:16" x14ac:dyDescent="0.25">
      <c r="C70" s="1"/>
    </row>
  </sheetData>
  <mergeCells count="134">
    <mergeCell ref="G19:G20"/>
    <mergeCell ref="A16:A17"/>
    <mergeCell ref="B16:B17"/>
    <mergeCell ref="C16:C17"/>
    <mergeCell ref="D16:D17"/>
    <mergeCell ref="J25:J26"/>
    <mergeCell ref="L26:L27"/>
    <mergeCell ref="I27:I29"/>
    <mergeCell ref="A26:A27"/>
    <mergeCell ref="B26:B27"/>
    <mergeCell ref="C26:C27"/>
    <mergeCell ref="D26:D27"/>
    <mergeCell ref="E26:E27"/>
    <mergeCell ref="A28:A30"/>
    <mergeCell ref="B28:B30"/>
    <mergeCell ref="C28:C30"/>
    <mergeCell ref="A19:A20"/>
    <mergeCell ref="H26:H27"/>
    <mergeCell ref="G26:G27"/>
    <mergeCell ref="H28:H30"/>
    <mergeCell ref="B19:B20"/>
    <mergeCell ref="C19:C20"/>
    <mergeCell ref="H16:H17"/>
    <mergeCell ref="G16:G17"/>
    <mergeCell ref="F26:F27"/>
    <mergeCell ref="D50:D51"/>
    <mergeCell ref="E50:E51"/>
    <mergeCell ref="L50:L51"/>
    <mergeCell ref="F28:F30"/>
    <mergeCell ref="D28:D30"/>
    <mergeCell ref="E28:E30"/>
    <mergeCell ref="A50:A51"/>
    <mergeCell ref="A32:A33"/>
    <mergeCell ref="C32:C33"/>
    <mergeCell ref="D32:D33"/>
    <mergeCell ref="E32:E33"/>
    <mergeCell ref="L32:L33"/>
    <mergeCell ref="F50:F51"/>
    <mergeCell ref="B50:B51"/>
    <mergeCell ref="C50:C51"/>
    <mergeCell ref="B32:B33"/>
    <mergeCell ref="K50:K51"/>
    <mergeCell ref="I31:I32"/>
    <mergeCell ref="H50:H51"/>
    <mergeCell ref="G50:G51"/>
    <mergeCell ref="G32:G33"/>
    <mergeCell ref="H32:H33"/>
    <mergeCell ref="G28:G30"/>
    <mergeCell ref="D4:D11"/>
    <mergeCell ref="I4:I6"/>
    <mergeCell ref="N4:N5"/>
    <mergeCell ref="I14:I15"/>
    <mergeCell ref="P28:P30"/>
    <mergeCell ref="K26:K27"/>
    <mergeCell ref="K28:K30"/>
    <mergeCell ref="L12:L13"/>
    <mergeCell ref="I25:I26"/>
    <mergeCell ref="K14:K15"/>
    <mergeCell ref="M12:M13"/>
    <mergeCell ref="L14:L15"/>
    <mergeCell ref="M28:M30"/>
    <mergeCell ref="L16:L17"/>
    <mergeCell ref="L28:L30"/>
    <mergeCell ref="K12:K13"/>
    <mergeCell ref="P19:P20"/>
    <mergeCell ref="M26:M27"/>
    <mergeCell ref="D19:D20"/>
    <mergeCell ref="E19:E20"/>
    <mergeCell ref="I18:I19"/>
    <mergeCell ref="L19:L20"/>
    <mergeCell ref="M19:M20"/>
    <mergeCell ref="H19:H20"/>
    <mergeCell ref="A12:A13"/>
    <mergeCell ref="E12:E13"/>
    <mergeCell ref="D12:D13"/>
    <mergeCell ref="I12:I13"/>
    <mergeCell ref="H12:H13"/>
    <mergeCell ref="F12:F13"/>
    <mergeCell ref="G12:G13"/>
    <mergeCell ref="A14:A15"/>
    <mergeCell ref="D14:D15"/>
    <mergeCell ref="E14:E15"/>
    <mergeCell ref="G14:G15"/>
    <mergeCell ref="H14:H15"/>
    <mergeCell ref="B14:B15"/>
    <mergeCell ref="F14:F15"/>
    <mergeCell ref="C14:C15"/>
    <mergeCell ref="C12:C13"/>
    <mergeCell ref="B12:B13"/>
    <mergeCell ref="P32:P33"/>
    <mergeCell ref="O60:O61"/>
    <mergeCell ref="P60:P61"/>
    <mergeCell ref="M60:M61"/>
    <mergeCell ref="N60:N61"/>
    <mergeCell ref="N50:N51"/>
    <mergeCell ref="P12:P13"/>
    <mergeCell ref="N12:N13"/>
    <mergeCell ref="O50:O51"/>
    <mergeCell ref="P50:P51"/>
    <mergeCell ref="P26:P27"/>
    <mergeCell ref="M14:M15"/>
    <mergeCell ref="N14:N15"/>
    <mergeCell ref="M50:M51"/>
    <mergeCell ref="P14:P15"/>
    <mergeCell ref="N26:N27"/>
    <mergeCell ref="N28:N30"/>
    <mergeCell ref="M32:M33"/>
    <mergeCell ref="P16:P17"/>
    <mergeCell ref="O16:O17"/>
    <mergeCell ref="M16:M17"/>
    <mergeCell ref="P42:P43"/>
    <mergeCell ref="N32:N33"/>
    <mergeCell ref="N19:N20"/>
    <mergeCell ref="A60:A61"/>
    <mergeCell ref="F60:F61"/>
    <mergeCell ref="J59:J60"/>
    <mergeCell ref="L60:L61"/>
    <mergeCell ref="K60:K61"/>
    <mergeCell ref="G60:G61"/>
    <mergeCell ref="H60:H61"/>
    <mergeCell ref="H42:H43"/>
    <mergeCell ref="O32:O33"/>
    <mergeCell ref="G42:G43"/>
    <mergeCell ref="N42:N43"/>
    <mergeCell ref="M42:M43"/>
    <mergeCell ref="A42:A43"/>
    <mergeCell ref="B42:B43"/>
    <mergeCell ref="C42:C43"/>
    <mergeCell ref="D42:D43"/>
    <mergeCell ref="E42:E43"/>
    <mergeCell ref="I41:I42"/>
    <mergeCell ref="L42:L43"/>
    <mergeCell ref="B60:B61"/>
    <mergeCell ref="C60:C61"/>
  </mergeCells>
  <conditionalFormatting sqref="E32">
    <cfRule type="containsText" dxfId="1270" priority="1866" stopIfTrue="1" operator="containsText" text="Praxisprojekt">
      <formula>NOT(ISERROR(SEARCH("Praxisprojekt",E32)))</formula>
    </cfRule>
    <cfRule type="containsText" dxfId="1269" priority="1867" stopIfTrue="1" operator="containsText" text="Praxisprojekt">
      <formula>NOT(ISERROR(SEARCH("Praxisprojekt",E32)))</formula>
    </cfRule>
    <cfRule type="containsText" dxfId="1268" priority="1876" stopIfTrue="1" operator="containsText" text="Themensuche Praxisprojekt">
      <formula>NOT(ISERROR(SEARCH("Themensuche Praxisprojekt",E32)))</formula>
    </cfRule>
    <cfRule type="containsText" dxfId="1267" priority="1877" stopIfTrue="1" operator="containsText" text="Themensuche Praxisprojekt">
      <formula>NOT(ISERROR(SEARCH("Themensuche Praxisprojekt",E32)))</formula>
    </cfRule>
    <cfRule type="containsText" dxfId="1266" priority="1878" stopIfTrue="1" operator="containsText" text="Themensuche Praxisprojekt">
      <formula>NOT(ISERROR(SEARCH("Themensuche Praxisprojekt",E32)))</formula>
    </cfRule>
  </conditionalFormatting>
  <conditionalFormatting sqref="E40">
    <cfRule type="containsText" dxfId="1265" priority="1875" stopIfTrue="1" operator="containsText" text="Abgabe Entwurf Praxisproj.">
      <formula>NOT(ISERROR(SEARCH("Abgabe Entwurf Praxisproj.",E40)))</formula>
    </cfRule>
  </conditionalFormatting>
  <conditionalFormatting sqref="E42">
    <cfRule type="containsText" dxfId="1264" priority="1874" stopIfTrue="1" operator="containsText" text=" Masterthese">
      <formula>NOT(ISERROR(SEARCH(" Masterthese",E42)))</formula>
    </cfRule>
  </conditionalFormatting>
  <conditionalFormatting sqref="E50">
    <cfRule type="containsText" dxfId="1263" priority="1873" stopIfTrue="1" operator="containsText" text=" Masterthese">
      <formula>NOT(ISERROR(SEARCH(" Masterthese",E50)))</formula>
    </cfRule>
  </conditionalFormatting>
  <conditionalFormatting sqref="J61">
    <cfRule type="containsText" dxfId="1262" priority="1872" stopIfTrue="1" operator="containsText" text=" Masterthese">
      <formula>NOT(ISERROR(SEARCH(" Masterthese",J61)))</formula>
    </cfRule>
  </conditionalFormatting>
  <conditionalFormatting sqref="J27:J28">
    <cfRule type="containsText" dxfId="1261" priority="1871" stopIfTrue="1" operator="containsText" text="MT.">
      <formula>NOT(ISERROR(SEARCH("MT.",J27)))</formula>
    </cfRule>
  </conditionalFormatting>
  <conditionalFormatting sqref="E62">
    <cfRule type="containsText" dxfId="1260" priority="1870" stopIfTrue="1" operator="containsText" text="MT.">
      <formula>NOT(ISERROR(SEARCH("MT.",E62)))</formula>
    </cfRule>
  </conditionalFormatting>
  <conditionalFormatting sqref="J64">
    <cfRule type="containsText" dxfId="1259" priority="1868" stopIfTrue="1" operator="containsText" text=" Masterthese">
      <formula>NOT(ISERROR(SEARCH(" Masterthese",J64)))</formula>
    </cfRule>
  </conditionalFormatting>
  <conditionalFormatting sqref="J35">
    <cfRule type="containsText" dxfId="1258" priority="1861" stopIfTrue="1" operator="containsText" text="Praxisprojekt">
      <formula>NOT(ISERROR(SEARCH("Praxisprojekt",J35)))</formula>
    </cfRule>
    <cfRule type="containsText" dxfId="1257" priority="1862" stopIfTrue="1" operator="containsText" text="Praxisprojekt">
      <formula>NOT(ISERROR(SEARCH("Praxisprojekt",J35)))</formula>
    </cfRule>
    <cfRule type="containsText" dxfId="1256" priority="1863" stopIfTrue="1" operator="containsText" text="Themensuche Praxisprojekt">
      <formula>NOT(ISERROR(SEARCH("Themensuche Praxisprojekt",J35)))</formula>
    </cfRule>
    <cfRule type="containsText" dxfId="1255" priority="1864" stopIfTrue="1" operator="containsText" text="Themensuche Praxisprojekt">
      <formula>NOT(ISERROR(SEARCH("Themensuche Praxisprojekt",J35)))</formula>
    </cfRule>
    <cfRule type="containsText" dxfId="1254" priority="1865" stopIfTrue="1" operator="containsText" text="Themensuche Praxisprojekt">
      <formula>NOT(ISERROR(SEARCH("Themensuche Praxisprojekt",J35)))</formula>
    </cfRule>
  </conditionalFormatting>
  <conditionalFormatting sqref="E47">
    <cfRule type="containsText" dxfId="1253" priority="1856" stopIfTrue="1" operator="containsText" text="Praxisprojekt">
      <formula>NOT(ISERROR(SEARCH("Praxisprojekt",E47)))</formula>
    </cfRule>
    <cfRule type="containsText" dxfId="1252" priority="1857" stopIfTrue="1" operator="containsText" text="Praxisprojekt">
      <formula>NOT(ISERROR(SEARCH("Praxisprojekt",E47)))</formula>
    </cfRule>
    <cfRule type="containsText" dxfId="1251" priority="1858" stopIfTrue="1" operator="containsText" text="Themensuche Praxisprojekt">
      <formula>NOT(ISERROR(SEARCH("Themensuche Praxisprojekt",E47)))</formula>
    </cfRule>
    <cfRule type="containsText" dxfId="1250" priority="1859" stopIfTrue="1" operator="containsText" text="Themensuche Praxisprojekt">
      <formula>NOT(ISERROR(SEARCH("Themensuche Praxisprojekt",E47)))</formula>
    </cfRule>
    <cfRule type="containsText" dxfId="1249" priority="1860" stopIfTrue="1" operator="containsText" text="Themensuche Praxisprojekt">
      <formula>NOT(ISERROR(SEARCH("Themensuche Praxisprojekt",E47)))</formula>
    </cfRule>
  </conditionalFormatting>
  <conditionalFormatting sqref="J46">
    <cfRule type="containsText" dxfId="1248" priority="1846" stopIfTrue="1" operator="containsText" text="Prüfg.">
      <formula>NOT(ISERROR(SEARCH("Prüfg.",J46)))</formula>
    </cfRule>
  </conditionalFormatting>
  <conditionalFormatting sqref="J63">
    <cfRule type="containsText" dxfId="1247" priority="1842" stopIfTrue="1" operator="containsText" text="prüfung">
      <formula>NOT(ISERROR(SEARCH("prüfung",J63)))</formula>
    </cfRule>
    <cfRule type="containsText" dxfId="1246" priority="1844" stopIfTrue="1" operator="containsText" text="Prüfg.">
      <formula>NOT(ISERROR(SEARCH("Prüfg.",J63)))</formula>
    </cfRule>
  </conditionalFormatting>
  <conditionalFormatting sqref="J31:J32">
    <cfRule type="containsText" dxfId="1245" priority="1843" stopIfTrue="1" operator="containsText" text=" Masterthese">
      <formula>NOT(ISERROR(SEARCH(" Masterthese",J31)))</formula>
    </cfRule>
  </conditionalFormatting>
  <conditionalFormatting sqref="J59">
    <cfRule type="containsText" dxfId="1244" priority="1840" stopIfTrue="1" operator="containsText" text="prüfung">
      <formula>NOT(ISERROR(SEARCH("prüfung",J59)))</formula>
    </cfRule>
    <cfRule type="containsText" dxfId="1243" priority="1841" stopIfTrue="1" operator="containsText" text="Prüfg.">
      <formula>NOT(ISERROR(SEARCH("Prüfg.",J59)))</formula>
    </cfRule>
  </conditionalFormatting>
  <conditionalFormatting sqref="J9">
    <cfRule type="containsText" dxfId="1242" priority="1839" stopIfTrue="1" operator="containsText" text=" Masterthese">
      <formula>NOT(ISERROR(SEARCH(" Masterthese",J9)))</formula>
    </cfRule>
  </conditionalFormatting>
  <conditionalFormatting sqref="J41:J42">
    <cfRule type="containsText" dxfId="1241" priority="1836" stopIfTrue="1" operator="containsText" text=" Masterthese">
      <formula>NOT(ISERROR(SEARCH(" Masterthese",J41)))</formula>
    </cfRule>
  </conditionalFormatting>
  <conditionalFormatting sqref="J49:J50">
    <cfRule type="containsText" dxfId="1240" priority="1753" stopIfTrue="1" operator="containsText" text="PBA">
      <formula>NOT(ISERROR(SEARCH("PBA",J49)))</formula>
    </cfRule>
    <cfRule type="cellIs" dxfId="1239" priority="1754" stopIfTrue="1" operator="equal">
      <formula>"PBA"</formula>
    </cfRule>
    <cfRule type="containsText" dxfId="1238" priority="1835" stopIfTrue="1" operator="containsText" text=" Masterthese">
      <formula>NOT(ISERROR(SEARCH(" Masterthese",J49)))</formula>
    </cfRule>
  </conditionalFormatting>
  <conditionalFormatting sqref="E48:E50 E53:E55 E57:E62">
    <cfRule type="containsText" dxfId="1237" priority="1806" stopIfTrue="1" operator="containsText" text="Ende">
      <formula>NOT(ISERROR(SEARCH("Ende",E48)))</formula>
    </cfRule>
    <cfRule type="containsText" dxfId="1236" priority="1807" stopIfTrue="1" operator="containsText" text="Beginn">
      <formula>NOT(ISERROR(SEARCH("Beginn",E48)))</formula>
    </cfRule>
  </conditionalFormatting>
  <conditionalFormatting sqref="J53">
    <cfRule type="containsText" dxfId="1235" priority="1805" stopIfTrue="1" operator="containsText" text=" Masterthese">
      <formula>NOT(ISERROR(SEARCH(" Masterthese",J53)))</formula>
    </cfRule>
  </conditionalFormatting>
  <conditionalFormatting sqref="J52:J54">
    <cfRule type="containsText" dxfId="1234" priority="1803" stopIfTrue="1" operator="containsText" text="Ende">
      <formula>NOT(ISERROR(SEARCH("Ende",J52)))</formula>
    </cfRule>
    <cfRule type="containsText" dxfId="1233" priority="1804" stopIfTrue="1" operator="containsText" text="Beginn">
      <formula>NOT(ISERROR(SEARCH("Beginn",J52)))</formula>
    </cfRule>
  </conditionalFormatting>
  <conditionalFormatting sqref="J12:J13 J20">
    <cfRule type="containsText" dxfId="1232" priority="1802" stopIfTrue="1" operator="containsText" text=" Masterthese">
      <formula>NOT(ISERROR(SEARCH(" Masterthese",J12)))</formula>
    </cfRule>
  </conditionalFormatting>
  <conditionalFormatting sqref="J10:J15 J20:J23 J17">
    <cfRule type="containsText" dxfId="1231" priority="1800" stopIfTrue="1" operator="containsText" text="Ende">
      <formula>NOT(ISERROR(SEARCH("Ende",J10)))</formula>
    </cfRule>
    <cfRule type="containsText" dxfId="1230" priority="1801" stopIfTrue="1" operator="containsText" text="Beginn">
      <formula>NOT(ISERROR(SEARCH("Beginn",J10)))</formula>
    </cfRule>
  </conditionalFormatting>
  <conditionalFormatting sqref="J58">
    <cfRule type="containsText" dxfId="1229" priority="1749" stopIfTrue="1" operator="containsText" text="Prüfung">
      <formula>NOT(ISERROR(SEARCH("Prüfung",J58)))</formula>
    </cfRule>
    <cfRule type="containsText" dxfId="1228" priority="1798" stopIfTrue="1" operator="containsText" text="Ende">
      <formula>NOT(ISERROR(SEARCH("Ende",J58)))</formula>
    </cfRule>
    <cfRule type="containsText" dxfId="1227" priority="1799" stopIfTrue="1" operator="containsText" text="Beginn">
      <formula>NOT(ISERROR(SEARCH("Beginn",J58)))</formula>
    </cfRule>
  </conditionalFormatting>
  <conditionalFormatting sqref="J18:J19">
    <cfRule type="containsText" dxfId="1226" priority="1796" stopIfTrue="1" operator="containsText" text=" Masterthese">
      <formula>NOT(ISERROR(SEARCH(" Masterthese",J18)))</formula>
    </cfRule>
  </conditionalFormatting>
  <conditionalFormatting sqref="J18:J19">
    <cfRule type="containsText" dxfId="1225" priority="1794" stopIfTrue="1" operator="containsText" text="Ende">
      <formula>NOT(ISERROR(SEARCH("Ende",J18)))</formula>
    </cfRule>
    <cfRule type="containsText" dxfId="1224" priority="1795" stopIfTrue="1" operator="containsText" text="Beginn">
      <formula>NOT(ISERROR(SEARCH("Beginn",J18)))</formula>
    </cfRule>
  </conditionalFormatting>
  <conditionalFormatting sqref="O28:O29">
    <cfRule type="containsText" dxfId="1223" priority="1773" stopIfTrue="1" operator="containsText" text=" Masterthese">
      <formula>NOT(ISERROR(SEARCH(" Masterthese",O28)))</formula>
    </cfRule>
  </conditionalFormatting>
  <conditionalFormatting sqref="O32">
    <cfRule type="containsText" dxfId="1222" priority="1772" stopIfTrue="1" operator="containsText" text=" Masterthese">
      <formula>NOT(ISERROR(SEARCH(" Masterthese",O32)))</formula>
    </cfRule>
  </conditionalFormatting>
  <conditionalFormatting sqref="C68">
    <cfRule type="containsText" dxfId="1221" priority="1771" stopIfTrue="1" operator="containsText" text=" Masterthese">
      <formula>NOT(ISERROR(SEARCH(" Masterthese",C68)))</formula>
    </cfRule>
  </conditionalFormatting>
  <conditionalFormatting sqref="C68">
    <cfRule type="containsText" dxfId="1220" priority="1769" stopIfTrue="1" operator="containsText" text="Ende">
      <formula>NOT(ISERROR(SEARCH("Ende",C68)))</formula>
    </cfRule>
    <cfRule type="containsText" dxfId="1219" priority="1770" stopIfTrue="1" operator="containsText" text="Beginn">
      <formula>NOT(ISERROR(SEARCH("Beginn",C68)))</formula>
    </cfRule>
  </conditionalFormatting>
  <conditionalFormatting sqref="J8">
    <cfRule type="containsText" dxfId="1218" priority="1761" stopIfTrue="1" operator="containsText" text="Praxisprojekt">
      <formula>NOT(ISERROR(SEARCH("Praxisprojekt",J8)))</formula>
    </cfRule>
    <cfRule type="containsText" dxfId="1217" priority="1762" stopIfTrue="1" operator="containsText" text="Praxisprojekt">
      <formula>NOT(ISERROR(SEARCH("Praxisprojekt",J8)))</formula>
    </cfRule>
    <cfRule type="containsText" dxfId="1216" priority="1763" stopIfTrue="1" operator="containsText" text="Themensuche Praxisprojekt">
      <formula>NOT(ISERROR(SEARCH("Themensuche Praxisprojekt",J8)))</formula>
    </cfRule>
    <cfRule type="containsText" dxfId="1215" priority="1764" stopIfTrue="1" operator="containsText" text="Themensuche Praxisprojekt">
      <formula>NOT(ISERROR(SEARCH("Themensuche Praxisprojekt",J8)))</formula>
    </cfRule>
    <cfRule type="containsText" dxfId="1214" priority="1765" stopIfTrue="1" operator="containsText" text="Themensuche Praxisprojekt">
      <formula>NOT(ISERROR(SEARCH("Themensuche Praxisprojekt",J8)))</formula>
    </cfRule>
  </conditionalFormatting>
  <conditionalFormatting sqref="O39">
    <cfRule type="containsText" dxfId="1213" priority="1760" stopIfTrue="1" operator="containsText" text=" Masterthese">
      <formula>NOT(ISERROR(SEARCH(" Masterthese",O39)))</formula>
    </cfRule>
  </conditionalFormatting>
  <conditionalFormatting sqref="E17">
    <cfRule type="cellIs" dxfId="1212" priority="1757" stopIfTrue="1" operator="equal">
      <formula>"Praktikum"</formula>
    </cfRule>
  </conditionalFormatting>
  <conditionalFormatting sqref="O30 Q13:IT13 J15 J13 A31 A22:B22 A42 E61 J50 O27 A12:G12 I12:J12 I14:J14 L14 L31:N31 L32:O32 A14:B14 P16 N17 L16:M16 A57:A60 J32 D50:F50 D14:G14 J19 O20 J42 L44:O46 O43 Q15:IT65538 L28:P29 L52:P60 L18:P19 L21:P26 N14:IT14 A1:J5 A6:A7 C6:D6 A49:A50 A28:F29 A32:F32 D22:F22 A23:F26 A18:F19 G16:J16 A34:F41 A21:F21 A62:F65538 K62:P65538 A44:F48 B49:F49 E17:F17 I17:J18 F20 I20:J20 G21:J25 I27:J28 I33:J34 I30:J31 F33 D31:F31 G35:J35 I36:J36 I43:J49 G44:H49 I51:J59 G37:J41 D42:H42 F43 D58:F58 B57:H57 I65:J65 I61:J61 G62:I62 G63:J64 G66:J65537 I6:J6 B7:J7 F6 L34:O39 L41:O42 L40:N40 L48:O50 L47:N47 A16:D16 G26:H26 A52:F56 G54:H57 A8:J11 L1:IT12 D59:H60">
    <cfRule type="containsText" dxfId="1211" priority="1748" stopIfTrue="1" operator="containsText" text="Prüfung">
      <formula>NOT(ISERROR(SEARCH("Prüfung",A1)))</formula>
    </cfRule>
    <cfRule type="containsText" dxfId="1210" priority="1750" stopIfTrue="1" operator="containsText" text="Prüfung">
      <formula>NOT(ISERROR(SEARCH("Prüfung",A1)))</formula>
    </cfRule>
    <cfRule type="containsText" dxfId="1209" priority="1751" stopIfTrue="1" operator="containsText" text="Praktikum">
      <formula>NOT(ISERROR(SEARCH("Praktikum",A1)))</formula>
    </cfRule>
    <cfRule type="containsText" dxfId="1208" priority="1752" stopIfTrue="1" operator="containsText" text="PBA">
      <formula>NOT(ISERROR(SEARCH("PBA",A1)))</formula>
    </cfRule>
    <cfRule type="cellIs" dxfId="1207" priority="1755" stopIfTrue="1" operator="equal">
      <formula>"PBA"</formula>
    </cfRule>
  </conditionalFormatting>
  <conditionalFormatting sqref="O31">
    <cfRule type="containsText" dxfId="1206" priority="1743" stopIfTrue="1" operator="containsText" text="Prüfung">
      <formula>NOT(ISERROR(SEARCH("Prüfung",O31)))</formula>
    </cfRule>
    <cfRule type="containsText" dxfId="1205" priority="1744" stopIfTrue="1" operator="containsText" text="Prüfung">
      <formula>NOT(ISERROR(SEARCH("Prüfung",O31)))</formula>
    </cfRule>
    <cfRule type="containsText" dxfId="1204" priority="1745" stopIfTrue="1" operator="containsText" text="Praktikum">
      <formula>NOT(ISERROR(SEARCH("Praktikum",O31)))</formula>
    </cfRule>
    <cfRule type="containsText" dxfId="1203" priority="1746" stopIfTrue="1" operator="containsText" text="PBA">
      <formula>NOT(ISERROR(SEARCH("PBA",O31)))</formula>
    </cfRule>
    <cfRule type="cellIs" dxfId="1202" priority="1747" stopIfTrue="1" operator="equal">
      <formula>"PBA"</formula>
    </cfRule>
  </conditionalFormatting>
  <conditionalFormatting sqref="O19:O20">
    <cfRule type="containsText" dxfId="1201" priority="1742" stopIfTrue="1" operator="containsText" text=" Masterthese">
      <formula>NOT(ISERROR(SEARCH(" Masterthese",O19)))</formula>
    </cfRule>
  </conditionalFormatting>
  <conditionalFormatting sqref="O19:O20">
    <cfRule type="containsText" dxfId="1200" priority="1741" stopIfTrue="1" operator="containsText" text=" Masterthese">
      <formula>NOT(ISERROR(SEARCH(" Masterthese",O19)))</formula>
    </cfRule>
  </conditionalFormatting>
  <conditionalFormatting sqref="O62">
    <cfRule type="cellIs" dxfId="1199" priority="1728" stopIfTrue="1" operator="equal">
      <formula>"Masterthese"</formula>
    </cfRule>
    <cfRule type="containsText" dxfId="1198" priority="1740" stopIfTrue="1" operator="containsText" text=" Masterthese">
      <formula>NOT(ISERROR(SEARCH(" Masterthese",O62)))</formula>
    </cfRule>
  </conditionalFormatting>
  <conditionalFormatting sqref="O65">
    <cfRule type="containsText" dxfId="1197" priority="1739" stopIfTrue="1" operator="containsText" text=" Masterthese">
      <formula>NOT(ISERROR(SEARCH(" Masterthese",O65)))</formula>
    </cfRule>
  </conditionalFormatting>
  <conditionalFormatting sqref="P31:P32 P34:P42 P44:P50">
    <cfRule type="containsText" dxfId="1196" priority="1734" stopIfTrue="1" operator="containsText" text="Prüfung">
      <formula>NOT(ISERROR(SEARCH("Prüfung",P31)))</formula>
    </cfRule>
    <cfRule type="containsText" dxfId="1195" priority="1735" stopIfTrue="1" operator="containsText" text="Prüfung">
      <formula>NOT(ISERROR(SEARCH("Prüfung",P31)))</formula>
    </cfRule>
    <cfRule type="containsText" dxfId="1194" priority="1736" stopIfTrue="1" operator="containsText" text="Praktikum">
      <formula>NOT(ISERROR(SEARCH("Praktikum",P31)))</formula>
    </cfRule>
    <cfRule type="containsText" dxfId="1193" priority="1737" stopIfTrue="1" operator="containsText" text="PBA">
      <formula>NOT(ISERROR(SEARCH("PBA",P31)))</formula>
    </cfRule>
    <cfRule type="cellIs" dxfId="1192" priority="1738" stopIfTrue="1" operator="equal">
      <formula>"PBA"</formula>
    </cfRule>
  </conditionalFormatting>
  <conditionalFormatting sqref="O9">
    <cfRule type="containsText" dxfId="1191" priority="1731" stopIfTrue="1" operator="containsText" text=" Masterthese">
      <formula>NOT(ISERROR(SEARCH(" Masterthese",O9)))</formula>
    </cfRule>
  </conditionalFormatting>
  <conditionalFormatting sqref="O9">
    <cfRule type="containsText" dxfId="1190" priority="1730" stopIfTrue="1" operator="containsText" text=" Masterthese">
      <formula>NOT(ISERROR(SEARCH(" Masterthese",O9)))</formula>
    </cfRule>
  </conditionalFormatting>
  <conditionalFormatting sqref="J15 J13 A22:B22 A42 E61 J50 O27 A31 A30:E30 A12:G12 I12:J12 I14:J14 L14 A14:B14 P16 N17 L16:M16 A57:A60 J32 D50:F50 D14:G14 J19 O20 J42 O43 Q1:IT61 L28:P32 L52:P60 N14:P14 L18:P19 L21:P26 L44:P46 A1:J5 A6:A7 C6:D6 A49:A50 A32:F32 D22:F22 A23:F26 A18:F19 G16:J16 A34:F41 A21:F21 A62:F65538 K62:XFD65538 A44:F48 B49:F49 E17:F17 I17:J18 F20 I20:J20 G21:J25 A28:F29 I33:J34 I27:J31 F33 D31:F31 G35:J35 I36:J36 I43:J49 G44:H49 I51:J59 G37:J41 D42:H42 F43 D58:F58 B57:H57 I65:J65 I61:J61 G62:I62 G63:J64 G66:J65537 I6:J6 B7:J7 F6 L34:P39 L41:P42 P40 L40:N40 L48:P50 P47 L47:N47 A16:D16 G26:H26 A52:F56 G54:H57 A8:J11 L1:P12 D59:H60">
    <cfRule type="containsText" dxfId="1189" priority="1714" stopIfTrue="1" operator="containsText" text="WS">
      <formula>NOT(ISERROR(SEARCH("WS",A1)))</formula>
    </cfRule>
    <cfRule type="containsText" dxfId="1188" priority="1715" stopIfTrue="1" operator="containsText" text="Diplomierung">
      <formula>NOT(ISERROR(SEARCH("Diplomierung",A1)))</formula>
    </cfRule>
    <cfRule type="containsText" dxfId="1187" priority="1716" stopIfTrue="1" operator="containsText" text="Masterthese">
      <formula>NOT(ISERROR(SEARCH("Masterthese",A1)))</formula>
    </cfRule>
    <cfRule type="containsText" dxfId="1186" priority="1717" stopIfTrue="1" operator="containsText" text="Masterthese">
      <formula>NOT(ISERROR(SEARCH("Masterthese",A1)))</formula>
    </cfRule>
    <cfRule type="cellIs" dxfId="1185" priority="1721" stopIfTrue="1" operator="equal">
      <formula>"Masterthese"</formula>
    </cfRule>
    <cfRule type="cellIs" dxfId="1184" priority="1729" stopIfTrue="1" operator="equal">
      <formula>"Masterthese"</formula>
    </cfRule>
  </conditionalFormatting>
  <conditionalFormatting sqref="O54">
    <cfRule type="cellIs" dxfId="1183" priority="1726" stopIfTrue="1" operator="equal">
      <formula>"Masterthese"</formula>
    </cfRule>
    <cfRule type="containsText" dxfId="1182" priority="1727" stopIfTrue="1" operator="containsText" text=" Masterthese">
      <formula>NOT(ISERROR(SEARCH(" Masterthese",O54)))</formula>
    </cfRule>
  </conditionalFormatting>
  <conditionalFormatting sqref="A1:J1 L1:IT1">
    <cfRule type="cellIs" dxfId="1181" priority="1722" stopIfTrue="1" operator="equal">
      <formula>"Masterthese"</formula>
    </cfRule>
  </conditionalFormatting>
  <conditionalFormatting sqref="J16">
    <cfRule type="containsText" dxfId="1180" priority="1712" stopIfTrue="1" operator="containsText" text="Ende">
      <formula>NOT(ISERROR(SEARCH("Ende",J16)))</formula>
    </cfRule>
    <cfRule type="containsText" dxfId="1179" priority="1713" stopIfTrue="1" operator="containsText" text="Beginn">
      <formula>NOT(ISERROR(SEARCH("Beginn",J16)))</formula>
    </cfRule>
  </conditionalFormatting>
  <conditionalFormatting sqref="J29">
    <cfRule type="containsText" dxfId="1178" priority="1707" stopIfTrue="1" operator="containsText" text="Prüfung">
      <formula>NOT(ISERROR(SEARCH("Prüfung",J29)))</formula>
    </cfRule>
    <cfRule type="containsText" dxfId="1177" priority="1708" stopIfTrue="1" operator="containsText" text="Prüfung">
      <formula>NOT(ISERROR(SEARCH("Prüfung",J29)))</formula>
    </cfRule>
    <cfRule type="containsText" dxfId="1176" priority="1709" stopIfTrue="1" operator="containsText" text="Praktikum">
      <formula>NOT(ISERROR(SEARCH("Praktikum",J29)))</formula>
    </cfRule>
    <cfRule type="containsText" dxfId="1175" priority="1710" stopIfTrue="1" operator="containsText" text="PBA">
      <formula>NOT(ISERROR(SEARCH("PBA",J29)))</formula>
    </cfRule>
    <cfRule type="cellIs" dxfId="1174" priority="1711" stopIfTrue="1" operator="equal">
      <formula>"PBA"</formula>
    </cfRule>
  </conditionalFormatting>
  <conditionalFormatting sqref="O13">
    <cfRule type="containsText" dxfId="1173" priority="1702" stopIfTrue="1" operator="containsText" text="Prüfung">
      <formula>NOT(ISERROR(SEARCH("Prüfung",O13)))</formula>
    </cfRule>
    <cfRule type="containsText" dxfId="1172" priority="1703" stopIfTrue="1" operator="containsText" text="Prüfung">
      <formula>NOT(ISERROR(SEARCH("Prüfung",O13)))</formula>
    </cfRule>
    <cfRule type="containsText" dxfId="1171" priority="1704" stopIfTrue="1" operator="containsText" text="Praktikum">
      <formula>NOT(ISERROR(SEARCH("Praktikum",O13)))</formula>
    </cfRule>
    <cfRule type="containsText" dxfId="1170" priority="1705" stopIfTrue="1" operator="containsText" text="PBA">
      <formula>NOT(ISERROR(SEARCH("PBA",O13)))</formula>
    </cfRule>
    <cfRule type="cellIs" dxfId="1169" priority="1706" stopIfTrue="1" operator="equal">
      <formula>"PBA"</formula>
    </cfRule>
  </conditionalFormatting>
  <conditionalFormatting sqref="O13">
    <cfRule type="containsText" dxfId="1168" priority="1696" stopIfTrue="1" operator="containsText" text="WS">
      <formula>NOT(ISERROR(SEARCH("WS",O13)))</formula>
    </cfRule>
    <cfRule type="containsText" dxfId="1167" priority="1697" stopIfTrue="1" operator="containsText" text="Diplomierung">
      <formula>NOT(ISERROR(SEARCH("Diplomierung",O13)))</formula>
    </cfRule>
    <cfRule type="containsText" dxfId="1166" priority="1698" stopIfTrue="1" operator="containsText" text="Masterthese">
      <formula>NOT(ISERROR(SEARCH("Masterthese",O13)))</formula>
    </cfRule>
    <cfRule type="containsText" dxfId="1165" priority="1699" stopIfTrue="1" operator="containsText" text="Masterthese">
      <formula>NOT(ISERROR(SEARCH("Masterthese",O13)))</formula>
    </cfRule>
    <cfRule type="cellIs" dxfId="1164" priority="1700" stopIfTrue="1" operator="equal">
      <formula>"Masterthese"</formula>
    </cfRule>
    <cfRule type="cellIs" dxfId="1163" priority="1701" stopIfTrue="1" operator="equal">
      <formula>"Masterthese"</formula>
    </cfRule>
  </conditionalFormatting>
  <conditionalFormatting sqref="H49">
    <cfRule type="containsText" dxfId="1162" priority="1669" stopIfTrue="1" operator="containsText" text="Prüfung">
      <formula>NOT(ISERROR(SEARCH("Prüfung",H49)))</formula>
    </cfRule>
    <cfRule type="containsText" dxfId="1161" priority="1670" stopIfTrue="1" operator="containsText" text="Prüfung">
      <formula>NOT(ISERROR(SEARCH("Prüfung",H49)))</formula>
    </cfRule>
    <cfRule type="containsText" dxfId="1160" priority="1671" stopIfTrue="1" operator="containsText" text="Praktikum">
      <formula>NOT(ISERROR(SEARCH("Praktikum",H49)))</formula>
    </cfRule>
    <cfRule type="containsText" dxfId="1159" priority="1672" stopIfTrue="1" operator="containsText" text="PBA">
      <formula>NOT(ISERROR(SEARCH("PBA",H49)))</formula>
    </cfRule>
    <cfRule type="cellIs" dxfId="1158" priority="1673" stopIfTrue="1" operator="equal">
      <formula>"PBA"</formula>
    </cfRule>
  </conditionalFormatting>
  <conditionalFormatting sqref="H49">
    <cfRule type="containsText" dxfId="1157" priority="1663" stopIfTrue="1" operator="containsText" text="WS">
      <formula>NOT(ISERROR(SEARCH("WS",H49)))</formula>
    </cfRule>
    <cfRule type="containsText" dxfId="1156" priority="1664" stopIfTrue="1" operator="containsText" text="Diplomierung">
      <formula>NOT(ISERROR(SEARCH("Diplomierung",H49)))</formula>
    </cfRule>
    <cfRule type="containsText" dxfId="1155" priority="1665" stopIfTrue="1" operator="containsText" text="Masterthese">
      <formula>NOT(ISERROR(SEARCH("Masterthese",H49)))</formula>
    </cfRule>
    <cfRule type="containsText" dxfId="1154" priority="1666" stopIfTrue="1" operator="containsText" text="Masterthese">
      <formula>NOT(ISERROR(SEARCH("Masterthese",H49)))</formula>
    </cfRule>
    <cfRule type="cellIs" dxfId="1153" priority="1667" stopIfTrue="1" operator="equal">
      <formula>"Masterthese"</formula>
    </cfRule>
    <cfRule type="cellIs" dxfId="1152" priority="1668" stopIfTrue="1" operator="equal">
      <formula>"Masterthese"</formula>
    </cfRule>
  </conditionalFormatting>
  <conditionalFormatting sqref="G57">
    <cfRule type="containsText" dxfId="1151" priority="1619" stopIfTrue="1" operator="containsText" text="WS">
      <formula>NOT(ISERROR(SEARCH("WS",G57)))</formula>
    </cfRule>
    <cfRule type="containsText" dxfId="1150" priority="1620" stopIfTrue="1" operator="containsText" text="Diplomierung">
      <formula>NOT(ISERROR(SEARCH("Diplomierung",G57)))</formula>
    </cfRule>
    <cfRule type="containsText" dxfId="1149" priority="1621" stopIfTrue="1" operator="containsText" text="Masterthese">
      <formula>NOT(ISERROR(SEARCH("Masterthese",G57)))</formula>
    </cfRule>
    <cfRule type="containsText" dxfId="1148" priority="1622" stopIfTrue="1" operator="containsText" text="Masterthese">
      <formula>NOT(ISERROR(SEARCH("Masterthese",G57)))</formula>
    </cfRule>
    <cfRule type="cellIs" dxfId="1147" priority="1623" stopIfTrue="1" operator="equal">
      <formula>"Masterthese"</formula>
    </cfRule>
    <cfRule type="cellIs" dxfId="1146" priority="1624" stopIfTrue="1" operator="equal">
      <formula>"Masterthese"</formula>
    </cfRule>
  </conditionalFormatting>
  <conditionalFormatting sqref="G57">
    <cfRule type="containsText" dxfId="1145" priority="1625" stopIfTrue="1" operator="containsText" text="Prüfung">
      <formula>NOT(ISERROR(SEARCH("Prüfung",G57)))</formula>
    </cfRule>
    <cfRule type="containsText" dxfId="1144" priority="1626" stopIfTrue="1" operator="containsText" text="Prüfung">
      <formula>NOT(ISERROR(SEARCH("Prüfung",G57)))</formula>
    </cfRule>
    <cfRule type="containsText" dxfId="1143" priority="1627" stopIfTrue="1" operator="containsText" text="Praktikum">
      <formula>NOT(ISERROR(SEARCH("Praktikum",G57)))</formula>
    </cfRule>
    <cfRule type="containsText" dxfId="1142" priority="1628" stopIfTrue="1" operator="containsText" text="PBA">
      <formula>NOT(ISERROR(SEARCH("PBA",G57)))</formula>
    </cfRule>
    <cfRule type="cellIs" dxfId="1141" priority="1629" stopIfTrue="1" operator="equal">
      <formula>"PBA"</formula>
    </cfRule>
  </conditionalFormatting>
  <conditionalFormatting sqref="B57:C57">
    <cfRule type="containsText" dxfId="1140" priority="1647" stopIfTrue="1" operator="containsText" text="Prüfung">
      <formula>NOT(ISERROR(SEARCH("Prüfung",B57)))</formula>
    </cfRule>
    <cfRule type="containsText" dxfId="1139" priority="1648" stopIfTrue="1" operator="containsText" text="Prüfung">
      <formula>NOT(ISERROR(SEARCH("Prüfung",B57)))</formula>
    </cfRule>
    <cfRule type="containsText" dxfId="1138" priority="1649" stopIfTrue="1" operator="containsText" text="Praktikum">
      <formula>NOT(ISERROR(SEARCH("Praktikum",B57)))</formula>
    </cfRule>
    <cfRule type="containsText" dxfId="1137" priority="1650" stopIfTrue="1" operator="containsText" text="PBA">
      <formula>NOT(ISERROR(SEARCH("PBA",B57)))</formula>
    </cfRule>
    <cfRule type="cellIs" dxfId="1136" priority="1651" stopIfTrue="1" operator="equal">
      <formula>"PBA"</formula>
    </cfRule>
  </conditionalFormatting>
  <conditionalFormatting sqref="B57:C57">
    <cfRule type="containsText" dxfId="1135" priority="1641" stopIfTrue="1" operator="containsText" text="WS">
      <formula>NOT(ISERROR(SEARCH("WS",B57)))</formula>
    </cfRule>
    <cfRule type="containsText" dxfId="1134" priority="1642" stopIfTrue="1" operator="containsText" text="Diplomierung">
      <formula>NOT(ISERROR(SEARCH("Diplomierung",B57)))</formula>
    </cfRule>
    <cfRule type="containsText" dxfId="1133" priority="1643" stopIfTrue="1" operator="containsText" text="Masterthese">
      <formula>NOT(ISERROR(SEARCH("Masterthese",B57)))</formula>
    </cfRule>
    <cfRule type="containsText" dxfId="1132" priority="1644" stopIfTrue="1" operator="containsText" text="Masterthese">
      <formula>NOT(ISERROR(SEARCH("Masterthese",B57)))</formula>
    </cfRule>
    <cfRule type="cellIs" dxfId="1131" priority="1645" stopIfTrue="1" operator="equal">
      <formula>"Masterthese"</formula>
    </cfRule>
    <cfRule type="cellIs" dxfId="1130" priority="1646" stopIfTrue="1" operator="equal">
      <formula>"Masterthese"</formula>
    </cfRule>
  </conditionalFormatting>
  <conditionalFormatting sqref="A22:B22 A42 E61 J50 O27 A31 D13:E13 A30:E30 D15:E16 A12:G12 G15 I12:J15 A14:B14 L14:L15 N17 L16:M16 J32 A15 D50:F50 A13 D14:G14 J19 O20 J42 O43 Q1:IT61 L52:P60 L28:P32 L18:P19 N13:P16 L21:P26 L44:P46 A1:J5 A6:A7 C6:D6 A49:A50 A57:A60 A32:F32 D22:F22 A23:F26 A18:F19 G16:J16 A34:F41 A21:F21 A62:F65538 K62:XFD65538 A44:F48 B49:F49 B57:F57 E17:F17 I17:J18 F20 I20:J20 G21:J25 A28:F29 I33:J34 I27:J31 F33 D31:F31 G35:J35 I36:J36 I43:J49 I51:J59 G37:J41 D42:H42 F43 D58:F58 I65:J65 I61:J61 G62:I62 G63:J64 G66:J65537 I6:J6 B7:J7 F6 L34:P39 L41:P42 P40 L40:N40 L48:P50 P47 L47:N47 A16:D16 G26:H26 A52:F56 G44:H49 G54:H57 A8:J11 L1:P12 D59:H60">
    <cfRule type="containsText" dxfId="1129" priority="1614" stopIfTrue="1" operator="containsText" text="Praxisprojekt">
      <formula>NOT(ISERROR(SEARCH("Praxisprojekt",A1)))</formula>
    </cfRule>
    <cfRule type="containsText" dxfId="1128" priority="1615" stopIfTrue="1" operator="containsText" text="Masterarbeit">
      <formula>NOT(ISERROR(SEARCH("Masterarbeit",A1)))</formula>
    </cfRule>
    <cfRule type="containsText" dxfId="1127" priority="1616" stopIfTrue="1" operator="containsText" text="Masterarbeit">
      <formula>NOT(ISERROR(SEARCH("Masterarbeit",A1)))</formula>
    </cfRule>
    <cfRule type="containsText" dxfId="1126" priority="1617" stopIfTrue="1" operator="containsText" text="P 13">
      <formula>NOT(ISERROR(SEARCH("P 13",A1)))</formula>
    </cfRule>
    <cfRule type="containsText" dxfId="1125" priority="1618" stopIfTrue="1" operator="containsText" text="P 13">
      <formula>NOT(ISERROR(SEARCH("P 13",A1)))</formula>
    </cfRule>
  </conditionalFormatting>
  <conditionalFormatting sqref="B31">
    <cfRule type="containsText" dxfId="1124" priority="1609" stopIfTrue="1" operator="containsText" text="Prüfung">
      <formula>NOT(ISERROR(SEARCH("Prüfung",B31)))</formula>
    </cfRule>
    <cfRule type="containsText" dxfId="1123" priority="1610" stopIfTrue="1" operator="containsText" text="Prüfung">
      <formula>NOT(ISERROR(SEARCH("Prüfung",B31)))</formula>
    </cfRule>
    <cfRule type="containsText" dxfId="1122" priority="1611" stopIfTrue="1" operator="containsText" text="Praktikum">
      <formula>NOT(ISERROR(SEARCH("Praktikum",B31)))</formula>
    </cfRule>
    <cfRule type="containsText" dxfId="1121" priority="1612" stopIfTrue="1" operator="containsText" text="PBA">
      <formula>NOT(ISERROR(SEARCH("PBA",B31)))</formula>
    </cfRule>
    <cfRule type="cellIs" dxfId="1120" priority="1613" stopIfTrue="1" operator="equal">
      <formula>"PBA"</formula>
    </cfRule>
  </conditionalFormatting>
  <conditionalFormatting sqref="B31">
    <cfRule type="containsText" dxfId="1119" priority="1603" stopIfTrue="1" operator="containsText" text="WS">
      <formula>NOT(ISERROR(SEARCH("WS",B31)))</formula>
    </cfRule>
    <cfRule type="containsText" dxfId="1118" priority="1604" stopIfTrue="1" operator="containsText" text="Diplomierung">
      <formula>NOT(ISERROR(SEARCH("Diplomierung",B31)))</formula>
    </cfRule>
    <cfRule type="containsText" dxfId="1117" priority="1605" stopIfTrue="1" operator="containsText" text="Masterthese">
      <formula>NOT(ISERROR(SEARCH("Masterthese",B31)))</formula>
    </cfRule>
    <cfRule type="containsText" dxfId="1116" priority="1606" stopIfTrue="1" operator="containsText" text="Masterthese">
      <formula>NOT(ISERROR(SEARCH("Masterthese",B31)))</formula>
    </cfRule>
    <cfRule type="cellIs" dxfId="1115" priority="1607" stopIfTrue="1" operator="equal">
      <formula>"Masterthese"</formula>
    </cfRule>
    <cfRule type="cellIs" dxfId="1114" priority="1608" stopIfTrue="1" operator="equal">
      <formula>"Masterthese"</formula>
    </cfRule>
  </conditionalFormatting>
  <conditionalFormatting sqref="B31">
    <cfRule type="containsText" dxfId="1113" priority="1598" stopIfTrue="1" operator="containsText" text="Praxisprojekt">
      <formula>NOT(ISERROR(SEARCH("Praxisprojekt",B31)))</formula>
    </cfRule>
    <cfRule type="containsText" dxfId="1112" priority="1599" stopIfTrue="1" operator="containsText" text="Masterarbeit">
      <formula>NOT(ISERROR(SEARCH("Masterarbeit",B31)))</formula>
    </cfRule>
    <cfRule type="containsText" dxfId="1111" priority="1600" stopIfTrue="1" operator="containsText" text="Masterarbeit">
      <formula>NOT(ISERROR(SEARCH("Masterarbeit",B31)))</formula>
    </cfRule>
    <cfRule type="containsText" dxfId="1110" priority="1601" stopIfTrue="1" operator="containsText" text="P 13">
      <formula>NOT(ISERROR(SEARCH("P 13",B31)))</formula>
    </cfRule>
    <cfRule type="containsText" dxfId="1109" priority="1602" stopIfTrue="1" operator="containsText" text="P 13">
      <formula>NOT(ISERROR(SEARCH("P 13",B31)))</formula>
    </cfRule>
  </conditionalFormatting>
  <conditionalFormatting sqref="B42:C42">
    <cfRule type="containsText" dxfId="1108" priority="1593" stopIfTrue="1" operator="containsText" text="Prüfung">
      <formula>NOT(ISERROR(SEARCH("Prüfung",B42)))</formula>
    </cfRule>
    <cfRule type="containsText" dxfId="1107" priority="1594" stopIfTrue="1" operator="containsText" text="Prüfung">
      <formula>NOT(ISERROR(SEARCH("Prüfung",B42)))</formula>
    </cfRule>
    <cfRule type="containsText" dxfId="1106" priority="1595" stopIfTrue="1" operator="containsText" text="Praktikum">
      <formula>NOT(ISERROR(SEARCH("Praktikum",B42)))</formula>
    </cfRule>
    <cfRule type="containsText" dxfId="1105" priority="1596" stopIfTrue="1" operator="containsText" text="PBA">
      <formula>NOT(ISERROR(SEARCH("PBA",B42)))</formula>
    </cfRule>
    <cfRule type="cellIs" dxfId="1104" priority="1597" stopIfTrue="1" operator="equal">
      <formula>"PBA"</formula>
    </cfRule>
  </conditionalFormatting>
  <conditionalFormatting sqref="B42:C42">
    <cfRule type="containsText" dxfId="1103" priority="1587" stopIfTrue="1" operator="containsText" text="WS">
      <formula>NOT(ISERROR(SEARCH("WS",B42)))</formula>
    </cfRule>
    <cfRule type="containsText" dxfId="1102" priority="1588" stopIfTrue="1" operator="containsText" text="Diplomierung">
      <formula>NOT(ISERROR(SEARCH("Diplomierung",B42)))</formula>
    </cfRule>
    <cfRule type="containsText" dxfId="1101" priority="1589" stopIfTrue="1" operator="containsText" text="Masterthese">
      <formula>NOT(ISERROR(SEARCH("Masterthese",B42)))</formula>
    </cfRule>
    <cfRule type="containsText" dxfId="1100" priority="1590" stopIfTrue="1" operator="containsText" text="Masterthese">
      <formula>NOT(ISERROR(SEARCH("Masterthese",B42)))</formula>
    </cfRule>
    <cfRule type="cellIs" dxfId="1099" priority="1591" stopIfTrue="1" operator="equal">
      <formula>"Masterthese"</formula>
    </cfRule>
    <cfRule type="cellIs" dxfId="1098" priority="1592" stopIfTrue="1" operator="equal">
      <formula>"Masterthese"</formula>
    </cfRule>
  </conditionalFormatting>
  <conditionalFormatting sqref="B42:C42">
    <cfRule type="containsText" dxfId="1097" priority="1582" stopIfTrue="1" operator="containsText" text="Praxisprojekt">
      <formula>NOT(ISERROR(SEARCH("Praxisprojekt",B42)))</formula>
    </cfRule>
    <cfRule type="containsText" dxfId="1096" priority="1583" stopIfTrue="1" operator="containsText" text="Masterarbeit">
      <formula>NOT(ISERROR(SEARCH("Masterarbeit",B42)))</formula>
    </cfRule>
    <cfRule type="containsText" dxfId="1095" priority="1584" stopIfTrue="1" operator="containsText" text="Masterarbeit">
      <formula>NOT(ISERROR(SEARCH("Masterarbeit",B42)))</formula>
    </cfRule>
    <cfRule type="containsText" dxfId="1094" priority="1585" stopIfTrue="1" operator="containsText" text="P 13">
      <formula>NOT(ISERROR(SEARCH("P 13",B42)))</formula>
    </cfRule>
    <cfRule type="containsText" dxfId="1093" priority="1586" stopIfTrue="1" operator="containsText" text="P 13">
      <formula>NOT(ISERROR(SEARCH("P 13",B42)))</formula>
    </cfRule>
  </conditionalFormatting>
  <conditionalFormatting sqref="I12:J15 D61:E61 D51:E51 A12:G12 L14:L15 N17 L16:M16 J32 A15 D50:F50 A14:B14 A13 D13:G15 J19 O20 J42 O43 Q1:IT65538 L18:P19 N13:P16 L21:P32 L44:P46 A1:J5 A6:A7 C6:D6 A49:A50 A57:A60 A18:F19 A62:F65538 K62:K65538 A34:F42 A21:F32 A44:F48 B49:F49 B57:F57 E17:F17 I17:J18 F20 I20:J20 G21:J25 I33:J34 F33 G35:J35 I36:J36 G37:J41 G42:H42 F43 D58:F58 I65:J65 I43:J61 G62:I62 G63:J64 G66:J65537 I6:J6 B7:J7 F6 L34:P39 L41:P42 P40 L40:N40 L48:P65538 P47 L47:N47 A16:J16 I26:J31 G26:H26 A52:F56 G44:H49 G54:H57 A8:J11 L1:P12 D59:H60">
    <cfRule type="containsText" dxfId="1092" priority="1580" stopIfTrue="1" operator="containsText" text="MArb">
      <formula>NOT(ISERROR(SEARCH("MArb",A1)))</formula>
    </cfRule>
    <cfRule type="containsText" dxfId="1091" priority="1581" stopIfTrue="1" operator="containsText" text="MArb">
      <formula>NOT(ISERROR(SEARCH("MArb",A1)))</formula>
    </cfRule>
  </conditionalFormatting>
  <conditionalFormatting sqref="G57:H57">
    <cfRule type="containsText" dxfId="1090" priority="1486" stopIfTrue="1" operator="containsText" text="Prüfung">
      <formula>NOT(ISERROR(SEARCH("Prüfung",G57)))</formula>
    </cfRule>
    <cfRule type="containsText" dxfId="1089" priority="1487" stopIfTrue="1" operator="containsText" text="Prüfung">
      <formula>NOT(ISERROR(SEARCH("Prüfung",G57)))</formula>
    </cfRule>
    <cfRule type="containsText" dxfId="1088" priority="1488" stopIfTrue="1" operator="containsText" text="Praktikum">
      <formula>NOT(ISERROR(SEARCH("Praktikum",G57)))</formula>
    </cfRule>
    <cfRule type="containsText" dxfId="1087" priority="1489" stopIfTrue="1" operator="containsText" text="PBA">
      <formula>NOT(ISERROR(SEARCH("PBA",G57)))</formula>
    </cfRule>
    <cfRule type="cellIs" dxfId="1086" priority="1490" stopIfTrue="1" operator="equal">
      <formula>"PBA"</formula>
    </cfRule>
  </conditionalFormatting>
  <conditionalFormatting sqref="G57:H57">
    <cfRule type="containsText" dxfId="1085" priority="1480" stopIfTrue="1" operator="containsText" text="WS">
      <formula>NOT(ISERROR(SEARCH("WS",G57)))</formula>
    </cfRule>
    <cfRule type="containsText" dxfId="1084" priority="1481" stopIfTrue="1" operator="containsText" text="Diplomierung">
      <formula>NOT(ISERROR(SEARCH("Diplomierung",G57)))</formula>
    </cfRule>
    <cfRule type="containsText" dxfId="1083" priority="1482" stopIfTrue="1" operator="containsText" text="Masterthese">
      <formula>NOT(ISERROR(SEARCH("Masterthese",G57)))</formula>
    </cfRule>
    <cfRule type="containsText" dxfId="1082" priority="1483" stopIfTrue="1" operator="containsText" text="Masterthese">
      <formula>NOT(ISERROR(SEARCH("Masterthese",G57)))</formula>
    </cfRule>
    <cfRule type="cellIs" dxfId="1081" priority="1484" stopIfTrue="1" operator="equal">
      <formula>"Masterthese"</formula>
    </cfRule>
    <cfRule type="cellIs" dxfId="1080" priority="1485" stopIfTrue="1" operator="equal">
      <formula>"Masterthese"</formula>
    </cfRule>
  </conditionalFormatting>
  <conditionalFormatting sqref="K28:K29 K14 K17:K26 K1:K12 K31:K50 K52:K60">
    <cfRule type="containsText" dxfId="1079" priority="1475" stopIfTrue="1" operator="containsText" text="Prüfung">
      <formula>NOT(ISERROR(SEARCH("Prüfung",K1)))</formula>
    </cfRule>
    <cfRule type="containsText" dxfId="1078" priority="1476" stopIfTrue="1" operator="containsText" text="Prüfung">
      <formula>NOT(ISERROR(SEARCH("Prüfung",K1)))</formula>
    </cfRule>
    <cfRule type="containsText" dxfId="1077" priority="1477" stopIfTrue="1" operator="containsText" text="Praktikum">
      <formula>NOT(ISERROR(SEARCH("Praktikum",K1)))</formula>
    </cfRule>
    <cfRule type="containsText" dxfId="1076" priority="1478" stopIfTrue="1" operator="containsText" text="PBA">
      <formula>NOT(ISERROR(SEARCH("PBA",K1)))</formula>
    </cfRule>
    <cfRule type="cellIs" dxfId="1075" priority="1479" stopIfTrue="1" operator="equal">
      <formula>"PBA"</formula>
    </cfRule>
  </conditionalFormatting>
  <conditionalFormatting sqref="K28:K29 K14 K17:K26 K1:K12 K31:K50 K52:K60">
    <cfRule type="containsText" dxfId="1074" priority="1468" stopIfTrue="1" operator="containsText" text="WS">
      <formula>NOT(ISERROR(SEARCH("WS",K1)))</formula>
    </cfRule>
    <cfRule type="containsText" dxfId="1073" priority="1469" stopIfTrue="1" operator="containsText" text="Diplomierung">
      <formula>NOT(ISERROR(SEARCH("Diplomierung",K1)))</formula>
    </cfRule>
    <cfRule type="containsText" dxfId="1072" priority="1470" stopIfTrue="1" operator="containsText" text="Masterthese">
      <formula>NOT(ISERROR(SEARCH("Masterthese",K1)))</formula>
    </cfRule>
    <cfRule type="containsText" dxfId="1071" priority="1471" stopIfTrue="1" operator="containsText" text="Masterthese">
      <formula>NOT(ISERROR(SEARCH("Masterthese",K1)))</formula>
    </cfRule>
    <cfRule type="cellIs" dxfId="1070" priority="1472" stopIfTrue="1" operator="equal">
      <formula>"Masterthese"</formula>
    </cfRule>
    <cfRule type="cellIs" dxfId="1069" priority="1474" stopIfTrue="1" operator="equal">
      <formula>"Masterthese"</formula>
    </cfRule>
  </conditionalFormatting>
  <conditionalFormatting sqref="K1">
    <cfRule type="cellIs" dxfId="1068" priority="1473" stopIfTrue="1" operator="equal">
      <formula>"Masterthese"</formula>
    </cfRule>
  </conditionalFormatting>
  <conditionalFormatting sqref="K28:K29 K14 K17:K26 K1:K12 K31:K50 K52:K60">
    <cfRule type="containsText" dxfId="1067" priority="1463" stopIfTrue="1" operator="containsText" text="Praxisprojekt">
      <formula>NOT(ISERROR(SEARCH("Praxisprojekt",K1)))</formula>
    </cfRule>
    <cfRule type="containsText" dxfId="1066" priority="1464" stopIfTrue="1" operator="containsText" text="Masterarbeit">
      <formula>NOT(ISERROR(SEARCH("Masterarbeit",K1)))</formula>
    </cfRule>
    <cfRule type="containsText" dxfId="1065" priority="1465" stopIfTrue="1" operator="containsText" text="Masterarbeit">
      <formula>NOT(ISERROR(SEARCH("Masterarbeit",K1)))</formula>
    </cfRule>
    <cfRule type="containsText" dxfId="1064" priority="1466" stopIfTrue="1" operator="containsText" text="P 13">
      <formula>NOT(ISERROR(SEARCH("P 13",K1)))</formula>
    </cfRule>
    <cfRule type="containsText" dxfId="1063" priority="1467" stopIfTrue="1" operator="containsText" text="P 13">
      <formula>NOT(ISERROR(SEARCH("P 13",K1)))</formula>
    </cfRule>
  </conditionalFormatting>
  <conditionalFormatting sqref="K1:K50 K52:K60">
    <cfRule type="containsText" dxfId="1062" priority="1461" stopIfTrue="1" operator="containsText" text="MArb">
      <formula>NOT(ISERROR(SEARCH("MArb",K1)))</formula>
    </cfRule>
    <cfRule type="containsText" dxfId="1061" priority="1462" stopIfTrue="1" operator="containsText" text="MArb">
      <formula>NOT(ISERROR(SEARCH("MArb",K1)))</formula>
    </cfRule>
  </conditionalFormatting>
  <conditionalFormatting sqref="H49">
    <cfRule type="containsText" dxfId="1060" priority="1456" stopIfTrue="1" operator="containsText" text="Prüfung">
      <formula>NOT(ISERROR(SEARCH("Prüfung",H49)))</formula>
    </cfRule>
    <cfRule type="containsText" dxfId="1059" priority="1457" stopIfTrue="1" operator="containsText" text="Prüfung">
      <formula>NOT(ISERROR(SEARCH("Prüfung",H49)))</formula>
    </cfRule>
    <cfRule type="containsText" dxfId="1058" priority="1458" stopIfTrue="1" operator="containsText" text="Praktikum">
      <formula>NOT(ISERROR(SEARCH("Praktikum",H49)))</formula>
    </cfRule>
    <cfRule type="containsText" dxfId="1057" priority="1459" stopIfTrue="1" operator="containsText" text="PBA">
      <formula>NOT(ISERROR(SEARCH("PBA",H49)))</formula>
    </cfRule>
    <cfRule type="cellIs" dxfId="1056" priority="1460" stopIfTrue="1" operator="equal">
      <formula>"PBA"</formula>
    </cfRule>
  </conditionalFormatting>
  <conditionalFormatting sqref="H49">
    <cfRule type="containsText" dxfId="1055" priority="1450" stopIfTrue="1" operator="containsText" text="WS">
      <formula>NOT(ISERROR(SEARCH("WS",H49)))</formula>
    </cfRule>
    <cfRule type="containsText" dxfId="1054" priority="1451" stopIfTrue="1" operator="containsText" text="Diplomierung">
      <formula>NOT(ISERROR(SEARCH("Diplomierung",H49)))</formula>
    </cfRule>
    <cfRule type="containsText" dxfId="1053" priority="1452" stopIfTrue="1" operator="containsText" text="Masterthese">
      <formula>NOT(ISERROR(SEARCH("Masterthese",H49)))</formula>
    </cfRule>
    <cfRule type="containsText" dxfId="1052" priority="1453" stopIfTrue="1" operator="containsText" text="Masterthese">
      <formula>NOT(ISERROR(SEARCH("Masterthese",H49)))</formula>
    </cfRule>
    <cfRule type="cellIs" dxfId="1051" priority="1454" stopIfTrue="1" operator="equal">
      <formula>"Masterthese"</formula>
    </cfRule>
    <cfRule type="cellIs" dxfId="1050" priority="1455" stopIfTrue="1" operator="equal">
      <formula>"Masterthese"</formula>
    </cfRule>
  </conditionalFormatting>
  <conditionalFormatting sqref="B57">
    <cfRule type="containsText" dxfId="1049" priority="1416" stopIfTrue="1" operator="containsText" text="Prüfung">
      <formula>NOT(ISERROR(SEARCH("Prüfung",B57)))</formula>
    </cfRule>
    <cfRule type="containsText" dxfId="1048" priority="1417" stopIfTrue="1" operator="containsText" text="Prüfung">
      <formula>NOT(ISERROR(SEARCH("Prüfung",B57)))</formula>
    </cfRule>
    <cfRule type="containsText" dxfId="1047" priority="1418" stopIfTrue="1" operator="containsText" text="Praktikum">
      <formula>NOT(ISERROR(SEARCH("Praktikum",B57)))</formula>
    </cfRule>
    <cfRule type="containsText" dxfId="1046" priority="1419" stopIfTrue="1" operator="containsText" text="PBA">
      <formula>NOT(ISERROR(SEARCH("PBA",B57)))</formula>
    </cfRule>
    <cfRule type="cellIs" dxfId="1045" priority="1420" stopIfTrue="1" operator="equal">
      <formula>"PBA"</formula>
    </cfRule>
  </conditionalFormatting>
  <conditionalFormatting sqref="B57">
    <cfRule type="containsText" dxfId="1044" priority="1410" stopIfTrue="1" operator="containsText" text="WS">
      <formula>NOT(ISERROR(SEARCH("WS",B57)))</formula>
    </cfRule>
    <cfRule type="containsText" dxfId="1043" priority="1411" stopIfTrue="1" operator="containsText" text="Diplomierung">
      <formula>NOT(ISERROR(SEARCH("Diplomierung",B57)))</formula>
    </cfRule>
    <cfRule type="containsText" dxfId="1042" priority="1412" stopIfTrue="1" operator="containsText" text="Masterthese">
      <formula>NOT(ISERROR(SEARCH("Masterthese",B57)))</formula>
    </cfRule>
    <cfRule type="containsText" dxfId="1041" priority="1413" stopIfTrue="1" operator="containsText" text="Masterthese">
      <formula>NOT(ISERROR(SEARCH("Masterthese",B57)))</formula>
    </cfRule>
    <cfRule type="cellIs" dxfId="1040" priority="1414" stopIfTrue="1" operator="equal">
      <formula>"Masterthese"</formula>
    </cfRule>
    <cfRule type="cellIs" dxfId="1039" priority="1415" stopIfTrue="1" operator="equal">
      <formula>"Masterthese"</formula>
    </cfRule>
  </conditionalFormatting>
  <conditionalFormatting sqref="B57:C57">
    <cfRule type="containsText" dxfId="1038" priority="1405" stopIfTrue="1" operator="containsText" text="Prüfung">
      <formula>NOT(ISERROR(SEARCH("Prüfung",B57)))</formula>
    </cfRule>
    <cfRule type="containsText" dxfId="1037" priority="1406" stopIfTrue="1" operator="containsText" text="Prüfung">
      <formula>NOT(ISERROR(SEARCH("Prüfung",B57)))</formula>
    </cfRule>
    <cfRule type="containsText" dxfId="1036" priority="1407" stopIfTrue="1" operator="containsText" text="Praktikum">
      <formula>NOT(ISERROR(SEARCH("Praktikum",B57)))</formula>
    </cfRule>
    <cfRule type="containsText" dxfId="1035" priority="1408" stopIfTrue="1" operator="containsText" text="PBA">
      <formula>NOT(ISERROR(SEARCH("PBA",B57)))</formula>
    </cfRule>
    <cfRule type="cellIs" dxfId="1034" priority="1409" stopIfTrue="1" operator="equal">
      <formula>"PBA"</formula>
    </cfRule>
  </conditionalFormatting>
  <conditionalFormatting sqref="B57:C57">
    <cfRule type="containsText" dxfId="1033" priority="1399" stopIfTrue="1" operator="containsText" text="WS">
      <formula>NOT(ISERROR(SEARCH("WS",B57)))</formula>
    </cfRule>
    <cfRule type="containsText" dxfId="1032" priority="1400" stopIfTrue="1" operator="containsText" text="Diplomierung">
      <formula>NOT(ISERROR(SEARCH("Diplomierung",B57)))</formula>
    </cfRule>
    <cfRule type="containsText" dxfId="1031" priority="1401" stopIfTrue="1" operator="containsText" text="Masterthese">
      <formula>NOT(ISERROR(SEARCH("Masterthese",B57)))</formula>
    </cfRule>
    <cfRule type="containsText" dxfId="1030" priority="1402" stopIfTrue="1" operator="containsText" text="Masterthese">
      <formula>NOT(ISERROR(SEARCH("Masterthese",B57)))</formula>
    </cfRule>
    <cfRule type="cellIs" dxfId="1029" priority="1403" stopIfTrue="1" operator="equal">
      <formula>"Masterthese"</formula>
    </cfRule>
    <cfRule type="cellIs" dxfId="1028" priority="1404" stopIfTrue="1" operator="equal">
      <formula>"Masterthese"</formula>
    </cfRule>
  </conditionalFormatting>
  <conditionalFormatting sqref="H12 H14">
    <cfRule type="containsText" dxfId="1027" priority="1336" stopIfTrue="1" operator="containsText" text="Prüfung">
      <formula>NOT(ISERROR(SEARCH("Prüfung",H12)))</formula>
    </cfRule>
    <cfRule type="containsText" dxfId="1026" priority="1337" stopIfTrue="1" operator="containsText" text="Prüfung">
      <formula>NOT(ISERROR(SEARCH("Prüfung",H12)))</formula>
    </cfRule>
    <cfRule type="containsText" dxfId="1025" priority="1338" stopIfTrue="1" operator="containsText" text="Praktikum">
      <formula>NOT(ISERROR(SEARCH("Praktikum",H12)))</formula>
    </cfRule>
    <cfRule type="containsText" dxfId="1024" priority="1339" stopIfTrue="1" operator="containsText" text="PBA">
      <formula>NOT(ISERROR(SEARCH("PBA",H12)))</formula>
    </cfRule>
    <cfRule type="cellIs" dxfId="1023" priority="1340" stopIfTrue="1" operator="equal">
      <formula>"PBA"</formula>
    </cfRule>
  </conditionalFormatting>
  <conditionalFormatting sqref="H12 H14">
    <cfRule type="containsText" dxfId="1022" priority="1330" stopIfTrue="1" operator="containsText" text="WS">
      <formula>NOT(ISERROR(SEARCH("WS",H12)))</formula>
    </cfRule>
    <cfRule type="containsText" dxfId="1021" priority="1331" stopIfTrue="1" operator="containsText" text="Diplomierung">
      <formula>NOT(ISERROR(SEARCH("Diplomierung",H12)))</formula>
    </cfRule>
    <cfRule type="containsText" dxfId="1020" priority="1332" stopIfTrue="1" operator="containsText" text="Masterthese">
      <formula>NOT(ISERROR(SEARCH("Masterthese",H12)))</formula>
    </cfRule>
    <cfRule type="containsText" dxfId="1019" priority="1333" stopIfTrue="1" operator="containsText" text="Masterthese">
      <formula>NOT(ISERROR(SEARCH("Masterthese",H12)))</formula>
    </cfRule>
    <cfRule type="cellIs" dxfId="1018" priority="1334" stopIfTrue="1" operator="equal">
      <formula>"Masterthese"</formula>
    </cfRule>
    <cfRule type="cellIs" dxfId="1017" priority="1335" stopIfTrue="1" operator="equal">
      <formula>"Masterthese"</formula>
    </cfRule>
  </conditionalFormatting>
  <conditionalFormatting sqref="H12 H14">
    <cfRule type="containsText" dxfId="1016" priority="1325" stopIfTrue="1" operator="containsText" text="Praxisprojekt">
      <formula>NOT(ISERROR(SEARCH("Praxisprojekt",H12)))</formula>
    </cfRule>
    <cfRule type="containsText" dxfId="1015" priority="1326" stopIfTrue="1" operator="containsText" text="Masterarbeit">
      <formula>NOT(ISERROR(SEARCH("Masterarbeit",H12)))</formula>
    </cfRule>
    <cfRule type="containsText" dxfId="1014" priority="1327" stopIfTrue="1" operator="containsText" text="Masterarbeit">
      <formula>NOT(ISERROR(SEARCH("Masterarbeit",H12)))</formula>
    </cfRule>
    <cfRule type="containsText" dxfId="1013" priority="1328" stopIfTrue="1" operator="containsText" text="P 13">
      <formula>NOT(ISERROR(SEARCH("P 13",H12)))</formula>
    </cfRule>
    <cfRule type="containsText" dxfId="1012" priority="1329" stopIfTrue="1" operator="containsText" text="P 13">
      <formula>NOT(ISERROR(SEARCH("P 13",H12)))</formula>
    </cfRule>
  </conditionalFormatting>
  <conditionalFormatting sqref="H12 H14">
    <cfRule type="containsText" dxfId="1011" priority="1323" stopIfTrue="1" operator="containsText" text="MArb">
      <formula>NOT(ISERROR(SEARCH("MArb",H12)))</formula>
    </cfRule>
    <cfRule type="containsText" dxfId="1010" priority="1324" stopIfTrue="1" operator="containsText" text="MArb">
      <formula>NOT(ISERROR(SEARCH("MArb",H12)))</formula>
    </cfRule>
  </conditionalFormatting>
  <conditionalFormatting sqref="G54">
    <cfRule type="containsText" dxfId="1009" priority="1318" stopIfTrue="1" operator="containsText" text="Prüfung">
      <formula>NOT(ISERROR(SEARCH("Prüfung",G54)))</formula>
    </cfRule>
    <cfRule type="containsText" dxfId="1008" priority="1319" stopIfTrue="1" operator="containsText" text="Prüfung">
      <formula>NOT(ISERROR(SEARCH("Prüfung",G54)))</formula>
    </cfRule>
    <cfRule type="containsText" dxfId="1007" priority="1320" stopIfTrue="1" operator="containsText" text="Praktikum">
      <formula>NOT(ISERROR(SEARCH("Praktikum",G54)))</formula>
    </cfRule>
    <cfRule type="containsText" dxfId="1006" priority="1321" stopIfTrue="1" operator="containsText" text="PBA">
      <formula>NOT(ISERROR(SEARCH("PBA",G54)))</formula>
    </cfRule>
    <cfRule type="cellIs" dxfId="1005" priority="1322" stopIfTrue="1" operator="equal">
      <formula>"PBA"</formula>
    </cfRule>
  </conditionalFormatting>
  <conditionalFormatting sqref="G54">
    <cfRule type="containsText" dxfId="1004" priority="1312" stopIfTrue="1" operator="containsText" text="WS">
      <formula>NOT(ISERROR(SEARCH("WS",G54)))</formula>
    </cfRule>
    <cfRule type="containsText" dxfId="1003" priority="1313" stopIfTrue="1" operator="containsText" text="Diplomierung">
      <formula>NOT(ISERROR(SEARCH("Diplomierung",G54)))</formula>
    </cfRule>
    <cfRule type="containsText" dxfId="1002" priority="1314" stopIfTrue="1" operator="containsText" text="Masterthese">
      <formula>NOT(ISERROR(SEARCH("Masterthese",G54)))</formula>
    </cfRule>
    <cfRule type="containsText" dxfId="1001" priority="1315" stopIfTrue="1" operator="containsText" text="Masterthese">
      <formula>NOT(ISERROR(SEARCH("Masterthese",G54)))</formula>
    </cfRule>
    <cfRule type="cellIs" dxfId="1000" priority="1316" stopIfTrue="1" operator="equal">
      <formula>"Masterthese"</formula>
    </cfRule>
    <cfRule type="cellIs" dxfId="999" priority="1317" stopIfTrue="1" operator="equal">
      <formula>"Masterthese"</formula>
    </cfRule>
  </conditionalFormatting>
  <conditionalFormatting sqref="G54">
    <cfRule type="containsText" dxfId="998" priority="1307" stopIfTrue="1" operator="containsText" text="Prüfung">
      <formula>NOT(ISERROR(SEARCH("Prüfung",G54)))</formula>
    </cfRule>
    <cfRule type="containsText" dxfId="997" priority="1308" stopIfTrue="1" operator="containsText" text="Prüfung">
      <formula>NOT(ISERROR(SEARCH("Prüfung",G54)))</formula>
    </cfRule>
    <cfRule type="containsText" dxfId="996" priority="1309" stopIfTrue="1" operator="containsText" text="Praktikum">
      <formula>NOT(ISERROR(SEARCH("Praktikum",G54)))</formula>
    </cfRule>
    <cfRule type="containsText" dxfId="995" priority="1310" stopIfTrue="1" operator="containsText" text="PBA">
      <formula>NOT(ISERROR(SEARCH("PBA",G54)))</formula>
    </cfRule>
    <cfRule type="cellIs" dxfId="994" priority="1311" stopIfTrue="1" operator="equal">
      <formula>"PBA"</formula>
    </cfRule>
  </conditionalFormatting>
  <conditionalFormatting sqref="G54">
    <cfRule type="containsText" dxfId="993" priority="1301" stopIfTrue="1" operator="containsText" text="WS">
      <formula>NOT(ISERROR(SEARCH("WS",G54)))</formula>
    </cfRule>
    <cfRule type="containsText" dxfId="992" priority="1302" stopIfTrue="1" operator="containsText" text="Diplomierung">
      <formula>NOT(ISERROR(SEARCH("Diplomierung",G54)))</formula>
    </cfRule>
    <cfRule type="containsText" dxfId="991" priority="1303" stopIfTrue="1" operator="containsText" text="Masterthese">
      <formula>NOT(ISERROR(SEARCH("Masterthese",G54)))</formula>
    </cfRule>
    <cfRule type="containsText" dxfId="990" priority="1304" stopIfTrue="1" operator="containsText" text="Masterthese">
      <formula>NOT(ISERROR(SEARCH("Masterthese",G54)))</formula>
    </cfRule>
    <cfRule type="cellIs" dxfId="989" priority="1305" stopIfTrue="1" operator="equal">
      <formula>"Masterthese"</formula>
    </cfRule>
    <cfRule type="cellIs" dxfId="988" priority="1306" stopIfTrue="1" operator="equal">
      <formula>"Masterthese"</formula>
    </cfRule>
  </conditionalFormatting>
  <conditionalFormatting sqref="H54">
    <cfRule type="containsText" dxfId="987" priority="1296" stopIfTrue="1" operator="containsText" text="Prüfung">
      <formula>NOT(ISERROR(SEARCH("Prüfung",H54)))</formula>
    </cfRule>
    <cfRule type="containsText" dxfId="986" priority="1297" stopIfTrue="1" operator="containsText" text="Prüfung">
      <formula>NOT(ISERROR(SEARCH("Prüfung",H54)))</formula>
    </cfRule>
    <cfRule type="containsText" dxfId="985" priority="1298" stopIfTrue="1" operator="containsText" text="Praktikum">
      <formula>NOT(ISERROR(SEARCH("Praktikum",H54)))</formula>
    </cfRule>
    <cfRule type="containsText" dxfId="984" priority="1299" stopIfTrue="1" operator="containsText" text="PBA">
      <formula>NOT(ISERROR(SEARCH("PBA",H54)))</formula>
    </cfRule>
    <cfRule type="cellIs" dxfId="983" priority="1300" stopIfTrue="1" operator="equal">
      <formula>"PBA"</formula>
    </cfRule>
  </conditionalFormatting>
  <conditionalFormatting sqref="H54">
    <cfRule type="containsText" dxfId="982" priority="1290" stopIfTrue="1" operator="containsText" text="WS">
      <formula>NOT(ISERROR(SEARCH("WS",H54)))</formula>
    </cfRule>
    <cfRule type="containsText" dxfId="981" priority="1291" stopIfTrue="1" operator="containsText" text="Diplomierung">
      <formula>NOT(ISERROR(SEARCH("Diplomierung",H54)))</formula>
    </cfRule>
    <cfRule type="containsText" dxfId="980" priority="1292" stopIfTrue="1" operator="containsText" text="Masterthese">
      <formula>NOT(ISERROR(SEARCH("Masterthese",H54)))</formula>
    </cfRule>
    <cfRule type="containsText" dxfId="979" priority="1293" stopIfTrue="1" operator="containsText" text="Masterthese">
      <formula>NOT(ISERROR(SEARCH("Masterthese",H54)))</formula>
    </cfRule>
    <cfRule type="cellIs" dxfId="978" priority="1294" stopIfTrue="1" operator="equal">
      <formula>"Masterthese"</formula>
    </cfRule>
    <cfRule type="cellIs" dxfId="977" priority="1295" stopIfTrue="1" operator="equal">
      <formula>"Masterthese"</formula>
    </cfRule>
  </conditionalFormatting>
  <conditionalFormatting sqref="H54">
    <cfRule type="containsText" dxfId="976" priority="1285" stopIfTrue="1" operator="containsText" text="Prüfung">
      <formula>NOT(ISERROR(SEARCH("Prüfung",H54)))</formula>
    </cfRule>
    <cfRule type="containsText" dxfId="975" priority="1286" stopIfTrue="1" operator="containsText" text="Prüfung">
      <formula>NOT(ISERROR(SEARCH("Prüfung",H54)))</formula>
    </cfRule>
    <cfRule type="containsText" dxfId="974" priority="1287" stopIfTrue="1" operator="containsText" text="Praktikum">
      <formula>NOT(ISERROR(SEARCH("Praktikum",H54)))</formula>
    </cfRule>
    <cfRule type="containsText" dxfId="973" priority="1288" stopIfTrue="1" operator="containsText" text="PBA">
      <formula>NOT(ISERROR(SEARCH("PBA",H54)))</formula>
    </cfRule>
    <cfRule type="cellIs" dxfId="972" priority="1289" stopIfTrue="1" operator="equal">
      <formula>"PBA"</formula>
    </cfRule>
  </conditionalFormatting>
  <conditionalFormatting sqref="H54">
    <cfRule type="containsText" dxfId="971" priority="1279" stopIfTrue="1" operator="containsText" text="WS">
      <formula>NOT(ISERROR(SEARCH("WS",H54)))</formula>
    </cfRule>
    <cfRule type="containsText" dxfId="970" priority="1280" stopIfTrue="1" operator="containsText" text="Diplomierung">
      <formula>NOT(ISERROR(SEARCH("Diplomierung",H54)))</formula>
    </cfRule>
    <cfRule type="containsText" dxfId="969" priority="1281" stopIfTrue="1" operator="containsText" text="Masterthese">
      <formula>NOT(ISERROR(SEARCH("Masterthese",H54)))</formula>
    </cfRule>
    <cfRule type="containsText" dxfId="968" priority="1282" stopIfTrue="1" operator="containsText" text="Masterthese">
      <formula>NOT(ISERROR(SEARCH("Masterthese",H54)))</formula>
    </cfRule>
    <cfRule type="cellIs" dxfId="967" priority="1283" stopIfTrue="1" operator="equal">
      <formula>"Masterthese"</formula>
    </cfRule>
    <cfRule type="cellIs" dxfId="966" priority="1284" stopIfTrue="1" operator="equal">
      <formula>"Masterthese"</formula>
    </cfRule>
  </conditionalFormatting>
  <conditionalFormatting sqref="H55">
    <cfRule type="containsText" dxfId="965" priority="1274" stopIfTrue="1" operator="containsText" text="Prüfung">
      <formula>NOT(ISERROR(SEARCH("Prüfung",H55)))</formula>
    </cfRule>
    <cfRule type="containsText" dxfId="964" priority="1275" stopIfTrue="1" operator="containsText" text="Prüfung">
      <formula>NOT(ISERROR(SEARCH("Prüfung",H55)))</formula>
    </cfRule>
    <cfRule type="containsText" dxfId="963" priority="1276" stopIfTrue="1" operator="containsText" text="Praktikum">
      <formula>NOT(ISERROR(SEARCH("Praktikum",H55)))</formula>
    </cfRule>
    <cfRule type="containsText" dxfId="962" priority="1277" stopIfTrue="1" operator="containsText" text="PBA">
      <formula>NOT(ISERROR(SEARCH("PBA",H55)))</formula>
    </cfRule>
    <cfRule type="cellIs" dxfId="961" priority="1278" stopIfTrue="1" operator="equal">
      <formula>"PBA"</formula>
    </cfRule>
  </conditionalFormatting>
  <conditionalFormatting sqref="H55">
    <cfRule type="containsText" dxfId="960" priority="1268" stopIfTrue="1" operator="containsText" text="WS">
      <formula>NOT(ISERROR(SEARCH("WS",H55)))</formula>
    </cfRule>
    <cfRule type="containsText" dxfId="959" priority="1269" stopIfTrue="1" operator="containsText" text="Diplomierung">
      <formula>NOT(ISERROR(SEARCH("Diplomierung",H55)))</formula>
    </cfRule>
    <cfRule type="containsText" dxfId="958" priority="1270" stopIfTrue="1" operator="containsText" text="Masterthese">
      <formula>NOT(ISERROR(SEARCH("Masterthese",H55)))</formula>
    </cfRule>
    <cfRule type="containsText" dxfId="957" priority="1271" stopIfTrue="1" operator="containsText" text="Masterthese">
      <formula>NOT(ISERROR(SEARCH("Masterthese",H55)))</formula>
    </cfRule>
    <cfRule type="cellIs" dxfId="956" priority="1272" stopIfTrue="1" operator="equal">
      <formula>"Masterthese"</formula>
    </cfRule>
    <cfRule type="cellIs" dxfId="955" priority="1273" stopIfTrue="1" operator="equal">
      <formula>"Masterthese"</formula>
    </cfRule>
  </conditionalFormatting>
  <conditionalFormatting sqref="H55">
    <cfRule type="containsText" dxfId="954" priority="1263" stopIfTrue="1" operator="containsText" text="Prüfung">
      <formula>NOT(ISERROR(SEARCH("Prüfung",H55)))</formula>
    </cfRule>
    <cfRule type="containsText" dxfId="953" priority="1264" stopIfTrue="1" operator="containsText" text="Prüfung">
      <formula>NOT(ISERROR(SEARCH("Prüfung",H55)))</formula>
    </cfRule>
    <cfRule type="containsText" dxfId="952" priority="1265" stopIfTrue="1" operator="containsText" text="Praktikum">
      <formula>NOT(ISERROR(SEARCH("Praktikum",H55)))</formula>
    </cfRule>
    <cfRule type="containsText" dxfId="951" priority="1266" stopIfTrue="1" operator="containsText" text="PBA">
      <formula>NOT(ISERROR(SEARCH("PBA",H55)))</formula>
    </cfRule>
    <cfRule type="cellIs" dxfId="950" priority="1267" stopIfTrue="1" operator="equal">
      <formula>"PBA"</formula>
    </cfRule>
  </conditionalFormatting>
  <conditionalFormatting sqref="H55">
    <cfRule type="containsText" dxfId="949" priority="1257" stopIfTrue="1" operator="containsText" text="WS">
      <formula>NOT(ISERROR(SEARCH("WS",H55)))</formula>
    </cfRule>
    <cfRule type="containsText" dxfId="948" priority="1258" stopIfTrue="1" operator="containsText" text="Diplomierung">
      <formula>NOT(ISERROR(SEARCH("Diplomierung",H55)))</formula>
    </cfRule>
    <cfRule type="containsText" dxfId="947" priority="1259" stopIfTrue="1" operator="containsText" text="Masterthese">
      <formula>NOT(ISERROR(SEARCH("Masterthese",H55)))</formula>
    </cfRule>
    <cfRule type="containsText" dxfId="946" priority="1260" stopIfTrue="1" operator="containsText" text="Masterthese">
      <formula>NOT(ISERROR(SEARCH("Masterthese",H55)))</formula>
    </cfRule>
    <cfRule type="cellIs" dxfId="945" priority="1261" stopIfTrue="1" operator="equal">
      <formula>"Masterthese"</formula>
    </cfRule>
    <cfRule type="cellIs" dxfId="944" priority="1262" stopIfTrue="1" operator="equal">
      <formula>"Masterthese"</formula>
    </cfRule>
  </conditionalFormatting>
  <conditionalFormatting sqref="H56">
    <cfRule type="containsText" dxfId="943" priority="1252" stopIfTrue="1" operator="containsText" text="Prüfung">
      <formula>NOT(ISERROR(SEARCH("Prüfung",H56)))</formula>
    </cfRule>
    <cfRule type="containsText" dxfId="942" priority="1253" stopIfTrue="1" operator="containsText" text="Prüfung">
      <formula>NOT(ISERROR(SEARCH("Prüfung",H56)))</formula>
    </cfRule>
    <cfRule type="containsText" dxfId="941" priority="1254" stopIfTrue="1" operator="containsText" text="Praktikum">
      <formula>NOT(ISERROR(SEARCH("Praktikum",H56)))</formula>
    </cfRule>
    <cfRule type="containsText" dxfId="940" priority="1255" stopIfTrue="1" operator="containsText" text="PBA">
      <formula>NOT(ISERROR(SEARCH("PBA",H56)))</formula>
    </cfRule>
    <cfRule type="cellIs" dxfId="939" priority="1256" stopIfTrue="1" operator="equal">
      <formula>"PBA"</formula>
    </cfRule>
  </conditionalFormatting>
  <conditionalFormatting sqref="H56">
    <cfRule type="containsText" dxfId="938" priority="1246" stopIfTrue="1" operator="containsText" text="WS">
      <formula>NOT(ISERROR(SEARCH("WS",H56)))</formula>
    </cfRule>
    <cfRule type="containsText" dxfId="937" priority="1247" stopIfTrue="1" operator="containsText" text="Diplomierung">
      <formula>NOT(ISERROR(SEARCH("Diplomierung",H56)))</formula>
    </cfRule>
    <cfRule type="containsText" dxfId="936" priority="1248" stopIfTrue="1" operator="containsText" text="Masterthese">
      <formula>NOT(ISERROR(SEARCH("Masterthese",H56)))</formula>
    </cfRule>
    <cfRule type="containsText" dxfId="935" priority="1249" stopIfTrue="1" operator="containsText" text="Masterthese">
      <formula>NOT(ISERROR(SEARCH("Masterthese",H56)))</formula>
    </cfRule>
    <cfRule type="cellIs" dxfId="934" priority="1250" stopIfTrue="1" operator="equal">
      <formula>"Masterthese"</formula>
    </cfRule>
    <cfRule type="cellIs" dxfId="933" priority="1251" stopIfTrue="1" operator="equal">
      <formula>"Masterthese"</formula>
    </cfRule>
  </conditionalFormatting>
  <conditionalFormatting sqref="H56">
    <cfRule type="containsText" dxfId="932" priority="1241" stopIfTrue="1" operator="containsText" text="Prüfung">
      <formula>NOT(ISERROR(SEARCH("Prüfung",H56)))</formula>
    </cfRule>
    <cfRule type="containsText" dxfId="931" priority="1242" stopIfTrue="1" operator="containsText" text="Prüfung">
      <formula>NOT(ISERROR(SEARCH("Prüfung",H56)))</formula>
    </cfRule>
    <cfRule type="containsText" dxfId="930" priority="1243" stopIfTrue="1" operator="containsText" text="Praktikum">
      <formula>NOT(ISERROR(SEARCH("Praktikum",H56)))</formula>
    </cfRule>
    <cfRule type="containsText" dxfId="929" priority="1244" stopIfTrue="1" operator="containsText" text="PBA">
      <formula>NOT(ISERROR(SEARCH("PBA",H56)))</formula>
    </cfRule>
    <cfRule type="cellIs" dxfId="928" priority="1245" stopIfTrue="1" operator="equal">
      <formula>"PBA"</formula>
    </cfRule>
  </conditionalFormatting>
  <conditionalFormatting sqref="H56">
    <cfRule type="containsText" dxfId="927" priority="1235" stopIfTrue="1" operator="containsText" text="WS">
      <formula>NOT(ISERROR(SEARCH("WS",H56)))</formula>
    </cfRule>
    <cfRule type="containsText" dxfId="926" priority="1236" stopIfTrue="1" operator="containsText" text="Diplomierung">
      <formula>NOT(ISERROR(SEARCH("Diplomierung",H56)))</formula>
    </cfRule>
    <cfRule type="containsText" dxfId="925" priority="1237" stopIfTrue="1" operator="containsText" text="Masterthese">
      <formula>NOT(ISERROR(SEARCH("Masterthese",H56)))</formula>
    </cfRule>
    <cfRule type="containsText" dxfId="924" priority="1238" stopIfTrue="1" operator="containsText" text="Masterthese">
      <formula>NOT(ISERROR(SEARCH("Masterthese",H56)))</formula>
    </cfRule>
    <cfRule type="cellIs" dxfId="923" priority="1239" stopIfTrue="1" operator="equal">
      <formula>"Masterthese"</formula>
    </cfRule>
    <cfRule type="cellIs" dxfId="922" priority="1240" stopIfTrue="1" operator="equal">
      <formula>"Masterthese"</formula>
    </cfRule>
  </conditionalFormatting>
  <conditionalFormatting sqref="M14">
    <cfRule type="containsText" dxfId="921" priority="1230" stopIfTrue="1" operator="containsText" text="Prüfung">
      <formula>NOT(ISERROR(SEARCH("Prüfung",M14)))</formula>
    </cfRule>
    <cfRule type="containsText" dxfId="920" priority="1231" stopIfTrue="1" operator="containsText" text="Prüfung">
      <formula>NOT(ISERROR(SEARCH("Prüfung",M14)))</formula>
    </cfRule>
    <cfRule type="containsText" dxfId="919" priority="1232" stopIfTrue="1" operator="containsText" text="Praktikum">
      <formula>NOT(ISERROR(SEARCH("Praktikum",M14)))</formula>
    </cfRule>
    <cfRule type="containsText" dxfId="918" priority="1233" stopIfTrue="1" operator="containsText" text="PBA">
      <formula>NOT(ISERROR(SEARCH("PBA",M14)))</formula>
    </cfRule>
    <cfRule type="cellIs" dxfId="917" priority="1234" stopIfTrue="1" operator="equal">
      <formula>"PBA"</formula>
    </cfRule>
  </conditionalFormatting>
  <conditionalFormatting sqref="M14">
    <cfRule type="containsText" dxfId="916" priority="1224" stopIfTrue="1" operator="containsText" text="WS">
      <formula>NOT(ISERROR(SEARCH("WS",M14)))</formula>
    </cfRule>
    <cfRule type="containsText" dxfId="915" priority="1225" stopIfTrue="1" operator="containsText" text="Diplomierung">
      <formula>NOT(ISERROR(SEARCH("Diplomierung",M14)))</formula>
    </cfRule>
    <cfRule type="containsText" dxfId="914" priority="1226" stopIfTrue="1" operator="containsText" text="Masterthese">
      <formula>NOT(ISERROR(SEARCH("Masterthese",M14)))</formula>
    </cfRule>
    <cfRule type="containsText" dxfId="913" priority="1227" stopIfTrue="1" operator="containsText" text="Masterthese">
      <formula>NOT(ISERROR(SEARCH("Masterthese",M14)))</formula>
    </cfRule>
    <cfRule type="cellIs" dxfId="912" priority="1228" stopIfTrue="1" operator="equal">
      <formula>"Masterthese"</formula>
    </cfRule>
    <cfRule type="cellIs" dxfId="911" priority="1229" stopIfTrue="1" operator="equal">
      <formula>"Masterthese"</formula>
    </cfRule>
  </conditionalFormatting>
  <conditionalFormatting sqref="M14">
    <cfRule type="containsText" dxfId="910" priority="1219" stopIfTrue="1" operator="containsText" text="Praxisprojekt">
      <formula>NOT(ISERROR(SEARCH("Praxisprojekt",M14)))</formula>
    </cfRule>
    <cfRule type="containsText" dxfId="909" priority="1220" stopIfTrue="1" operator="containsText" text="Masterarbeit">
      <formula>NOT(ISERROR(SEARCH("Masterarbeit",M14)))</formula>
    </cfRule>
    <cfRule type="containsText" dxfId="908" priority="1221" stopIfTrue="1" operator="containsText" text="Masterarbeit">
      <formula>NOT(ISERROR(SEARCH("Masterarbeit",M14)))</formula>
    </cfRule>
    <cfRule type="containsText" dxfId="907" priority="1222" stopIfTrue="1" operator="containsText" text="P 13">
      <formula>NOT(ISERROR(SEARCH("P 13",M14)))</formula>
    </cfRule>
    <cfRule type="containsText" dxfId="906" priority="1223" stopIfTrue="1" operator="containsText" text="P 13">
      <formula>NOT(ISERROR(SEARCH("P 13",M14)))</formula>
    </cfRule>
  </conditionalFormatting>
  <conditionalFormatting sqref="M14">
    <cfRule type="containsText" dxfId="905" priority="1217" stopIfTrue="1" operator="containsText" text="MArb">
      <formula>NOT(ISERROR(SEARCH("MArb",M14)))</formula>
    </cfRule>
    <cfRule type="containsText" dxfId="904" priority="1218" stopIfTrue="1" operator="containsText" text="MArb">
      <formula>NOT(ISERROR(SEARCH("MArb",M14)))</formula>
    </cfRule>
  </conditionalFormatting>
  <conditionalFormatting sqref="E44">
    <cfRule type="containsText" dxfId="903" priority="1216" stopIfTrue="1" operator="containsText" text=" Masterthese">
      <formula>NOT(ISERROR(SEARCH(" Masterthese",E44)))</formula>
    </cfRule>
  </conditionalFormatting>
  <conditionalFormatting sqref="B55">
    <cfRule type="containsText" dxfId="902" priority="1211" stopIfTrue="1" operator="containsText" text="Prüfung">
      <formula>NOT(ISERROR(SEARCH("Prüfung",B55)))</formula>
    </cfRule>
    <cfRule type="containsText" dxfId="901" priority="1212" stopIfTrue="1" operator="containsText" text="Prüfung">
      <formula>NOT(ISERROR(SEARCH("Prüfung",B55)))</formula>
    </cfRule>
    <cfRule type="containsText" dxfId="900" priority="1213" stopIfTrue="1" operator="containsText" text="Praktikum">
      <formula>NOT(ISERROR(SEARCH("Praktikum",B55)))</formula>
    </cfRule>
    <cfRule type="containsText" dxfId="899" priority="1214" stopIfTrue="1" operator="containsText" text="PBA">
      <formula>NOT(ISERROR(SEARCH("PBA",B55)))</formula>
    </cfRule>
    <cfRule type="cellIs" dxfId="898" priority="1215" stopIfTrue="1" operator="equal">
      <formula>"PBA"</formula>
    </cfRule>
  </conditionalFormatting>
  <conditionalFormatting sqref="B55">
    <cfRule type="containsText" dxfId="897" priority="1205" stopIfTrue="1" operator="containsText" text="WS">
      <formula>NOT(ISERROR(SEARCH("WS",B55)))</formula>
    </cfRule>
    <cfRule type="containsText" dxfId="896" priority="1206" stopIfTrue="1" operator="containsText" text="Diplomierung">
      <formula>NOT(ISERROR(SEARCH("Diplomierung",B55)))</formula>
    </cfRule>
    <cfRule type="containsText" dxfId="895" priority="1207" stopIfTrue="1" operator="containsText" text="Masterthese">
      <formula>NOT(ISERROR(SEARCH("Masterthese",B55)))</formula>
    </cfRule>
    <cfRule type="containsText" dxfId="894" priority="1208" stopIfTrue="1" operator="containsText" text="Masterthese">
      <formula>NOT(ISERROR(SEARCH("Masterthese",B55)))</formula>
    </cfRule>
    <cfRule type="cellIs" dxfId="893" priority="1209" stopIfTrue="1" operator="equal">
      <formula>"Masterthese"</formula>
    </cfRule>
    <cfRule type="cellIs" dxfId="892" priority="1210" stopIfTrue="1" operator="equal">
      <formula>"Masterthese"</formula>
    </cfRule>
  </conditionalFormatting>
  <conditionalFormatting sqref="B56">
    <cfRule type="containsText" dxfId="891" priority="1200" stopIfTrue="1" operator="containsText" text="Prüfung">
      <formula>NOT(ISERROR(SEARCH("Prüfung",B56)))</formula>
    </cfRule>
    <cfRule type="containsText" dxfId="890" priority="1201" stopIfTrue="1" operator="containsText" text="Prüfung">
      <formula>NOT(ISERROR(SEARCH("Prüfung",B56)))</formula>
    </cfRule>
    <cfRule type="containsText" dxfId="889" priority="1202" stopIfTrue="1" operator="containsText" text="Praktikum">
      <formula>NOT(ISERROR(SEARCH("Praktikum",B56)))</formula>
    </cfRule>
    <cfRule type="containsText" dxfId="888" priority="1203" stopIfTrue="1" operator="containsText" text="PBA">
      <formula>NOT(ISERROR(SEARCH("PBA",B56)))</formula>
    </cfRule>
    <cfRule type="cellIs" dxfId="887" priority="1204" stopIfTrue="1" operator="equal">
      <formula>"PBA"</formula>
    </cfRule>
  </conditionalFormatting>
  <conditionalFormatting sqref="B56">
    <cfRule type="containsText" dxfId="886" priority="1194" stopIfTrue="1" operator="containsText" text="WS">
      <formula>NOT(ISERROR(SEARCH("WS",B56)))</formula>
    </cfRule>
    <cfRule type="containsText" dxfId="885" priority="1195" stopIfTrue="1" operator="containsText" text="Diplomierung">
      <formula>NOT(ISERROR(SEARCH("Diplomierung",B56)))</formula>
    </cfRule>
    <cfRule type="containsText" dxfId="884" priority="1196" stopIfTrue="1" operator="containsText" text="Masterthese">
      <formula>NOT(ISERROR(SEARCH("Masterthese",B56)))</formula>
    </cfRule>
    <cfRule type="containsText" dxfId="883" priority="1197" stopIfTrue="1" operator="containsText" text="Masterthese">
      <formula>NOT(ISERROR(SEARCH("Masterthese",B56)))</formula>
    </cfRule>
    <cfRule type="cellIs" dxfId="882" priority="1198" stopIfTrue="1" operator="equal">
      <formula>"Masterthese"</formula>
    </cfRule>
    <cfRule type="cellIs" dxfId="881" priority="1199" stopIfTrue="1" operator="equal">
      <formula>"Masterthese"</formula>
    </cfRule>
  </conditionalFormatting>
  <conditionalFormatting sqref="G50:H50">
    <cfRule type="containsText" dxfId="880" priority="1153" stopIfTrue="1" operator="containsText" text="Prüfung">
      <formula>NOT(ISERROR(SEARCH("Prüfung",G50)))</formula>
    </cfRule>
    <cfRule type="containsText" dxfId="879" priority="1154" stopIfTrue="1" operator="containsText" text="Prüfung">
      <formula>NOT(ISERROR(SEARCH("Prüfung",G50)))</formula>
    </cfRule>
    <cfRule type="containsText" dxfId="878" priority="1155" stopIfTrue="1" operator="containsText" text="Praktikum">
      <formula>NOT(ISERROR(SEARCH("Praktikum",G50)))</formula>
    </cfRule>
    <cfRule type="containsText" dxfId="877" priority="1156" stopIfTrue="1" operator="containsText" text="PBA">
      <formula>NOT(ISERROR(SEARCH("PBA",G50)))</formula>
    </cfRule>
    <cfRule type="cellIs" dxfId="876" priority="1157" stopIfTrue="1" operator="equal">
      <formula>"PBA"</formula>
    </cfRule>
  </conditionalFormatting>
  <conditionalFormatting sqref="G50:H50">
    <cfRule type="containsText" dxfId="875" priority="1147" stopIfTrue="1" operator="containsText" text="WS">
      <formula>NOT(ISERROR(SEARCH("WS",G50)))</formula>
    </cfRule>
    <cfRule type="containsText" dxfId="874" priority="1148" stopIfTrue="1" operator="containsText" text="Diplomierung">
      <formula>NOT(ISERROR(SEARCH("Diplomierung",G50)))</formula>
    </cfRule>
    <cfRule type="containsText" dxfId="873" priority="1149" stopIfTrue="1" operator="containsText" text="Masterthese">
      <formula>NOT(ISERROR(SEARCH("Masterthese",G50)))</formula>
    </cfRule>
    <cfRule type="containsText" dxfId="872" priority="1150" stopIfTrue="1" operator="containsText" text="Masterthese">
      <formula>NOT(ISERROR(SEARCH("Masterthese",G50)))</formula>
    </cfRule>
    <cfRule type="cellIs" dxfId="871" priority="1151" stopIfTrue="1" operator="equal">
      <formula>"Masterthese"</formula>
    </cfRule>
    <cfRule type="cellIs" dxfId="870" priority="1152" stopIfTrue="1" operator="equal">
      <formula>"Masterthese"</formula>
    </cfRule>
  </conditionalFormatting>
  <conditionalFormatting sqref="G50">
    <cfRule type="containsText" dxfId="869" priority="1136" stopIfTrue="1" operator="containsText" text="WS">
      <formula>NOT(ISERROR(SEARCH("WS",G50)))</formula>
    </cfRule>
    <cfRule type="containsText" dxfId="868" priority="1137" stopIfTrue="1" operator="containsText" text="Diplomierung">
      <formula>NOT(ISERROR(SEARCH("Diplomierung",G50)))</formula>
    </cfRule>
    <cfRule type="containsText" dxfId="867" priority="1138" stopIfTrue="1" operator="containsText" text="Masterthese">
      <formula>NOT(ISERROR(SEARCH("Masterthese",G50)))</formula>
    </cfRule>
    <cfRule type="containsText" dxfId="866" priority="1139" stopIfTrue="1" operator="containsText" text="Masterthese">
      <formula>NOT(ISERROR(SEARCH("Masterthese",G50)))</formula>
    </cfRule>
    <cfRule type="cellIs" dxfId="865" priority="1140" stopIfTrue="1" operator="equal">
      <formula>"Masterthese"</formula>
    </cfRule>
    <cfRule type="cellIs" dxfId="864" priority="1141" stopIfTrue="1" operator="equal">
      <formula>"Masterthese"</formula>
    </cfRule>
  </conditionalFormatting>
  <conditionalFormatting sqref="G50">
    <cfRule type="containsText" dxfId="863" priority="1142" stopIfTrue="1" operator="containsText" text="Prüfung">
      <formula>NOT(ISERROR(SEARCH("Prüfung",G50)))</formula>
    </cfRule>
    <cfRule type="containsText" dxfId="862" priority="1143" stopIfTrue="1" operator="containsText" text="Prüfung">
      <formula>NOT(ISERROR(SEARCH("Prüfung",G50)))</formula>
    </cfRule>
    <cfRule type="containsText" dxfId="861" priority="1144" stopIfTrue="1" operator="containsText" text="Praktikum">
      <formula>NOT(ISERROR(SEARCH("Praktikum",G50)))</formula>
    </cfRule>
    <cfRule type="containsText" dxfId="860" priority="1145" stopIfTrue="1" operator="containsText" text="PBA">
      <formula>NOT(ISERROR(SEARCH("PBA",G50)))</formula>
    </cfRule>
    <cfRule type="cellIs" dxfId="859" priority="1146" stopIfTrue="1" operator="equal">
      <formula>"PBA"</formula>
    </cfRule>
  </conditionalFormatting>
  <conditionalFormatting sqref="G50:H50">
    <cfRule type="containsText" dxfId="858" priority="1131" stopIfTrue="1" operator="containsText" text="Praxisprojekt">
      <formula>NOT(ISERROR(SEARCH("Praxisprojekt",G50)))</formula>
    </cfRule>
    <cfRule type="containsText" dxfId="857" priority="1132" stopIfTrue="1" operator="containsText" text="Masterarbeit">
      <formula>NOT(ISERROR(SEARCH("Masterarbeit",G50)))</formula>
    </cfRule>
    <cfRule type="containsText" dxfId="856" priority="1133" stopIfTrue="1" operator="containsText" text="Masterarbeit">
      <formula>NOT(ISERROR(SEARCH("Masterarbeit",G50)))</formula>
    </cfRule>
    <cfRule type="containsText" dxfId="855" priority="1134" stopIfTrue="1" operator="containsText" text="P 13">
      <formula>NOT(ISERROR(SEARCH("P 13",G50)))</formula>
    </cfRule>
    <cfRule type="containsText" dxfId="854" priority="1135" stopIfTrue="1" operator="containsText" text="P 13">
      <formula>NOT(ISERROR(SEARCH("P 13",G50)))</formula>
    </cfRule>
  </conditionalFormatting>
  <conditionalFormatting sqref="G50:H50">
    <cfRule type="containsText" dxfId="853" priority="1129" stopIfTrue="1" operator="containsText" text="MArb">
      <formula>NOT(ISERROR(SEARCH("MArb",G50)))</formula>
    </cfRule>
    <cfRule type="containsText" dxfId="852" priority="1130" stopIfTrue="1" operator="containsText" text="MArb">
      <formula>NOT(ISERROR(SEARCH("MArb",G50)))</formula>
    </cfRule>
  </conditionalFormatting>
  <conditionalFormatting sqref="G50:H50">
    <cfRule type="containsText" dxfId="851" priority="1124" stopIfTrue="1" operator="containsText" text="Prüfung">
      <formula>NOT(ISERROR(SEARCH("Prüfung",G50)))</formula>
    </cfRule>
    <cfRule type="containsText" dxfId="850" priority="1125" stopIfTrue="1" operator="containsText" text="Prüfung">
      <formula>NOT(ISERROR(SEARCH("Prüfung",G50)))</formula>
    </cfRule>
    <cfRule type="containsText" dxfId="849" priority="1126" stopIfTrue="1" operator="containsText" text="Praktikum">
      <formula>NOT(ISERROR(SEARCH("Praktikum",G50)))</formula>
    </cfRule>
    <cfRule type="containsText" dxfId="848" priority="1127" stopIfTrue="1" operator="containsText" text="PBA">
      <formula>NOT(ISERROR(SEARCH("PBA",G50)))</formula>
    </cfRule>
    <cfRule type="cellIs" dxfId="847" priority="1128" stopIfTrue="1" operator="equal">
      <formula>"PBA"</formula>
    </cfRule>
  </conditionalFormatting>
  <conditionalFormatting sqref="G50:H50">
    <cfRule type="containsText" dxfId="846" priority="1118" stopIfTrue="1" operator="containsText" text="WS">
      <formula>NOT(ISERROR(SEARCH("WS",G50)))</formula>
    </cfRule>
    <cfRule type="containsText" dxfId="845" priority="1119" stopIfTrue="1" operator="containsText" text="Diplomierung">
      <formula>NOT(ISERROR(SEARCH("Diplomierung",G50)))</formula>
    </cfRule>
    <cfRule type="containsText" dxfId="844" priority="1120" stopIfTrue="1" operator="containsText" text="Masterthese">
      <formula>NOT(ISERROR(SEARCH("Masterthese",G50)))</formula>
    </cfRule>
    <cfRule type="containsText" dxfId="843" priority="1121" stopIfTrue="1" operator="containsText" text="Masterthese">
      <formula>NOT(ISERROR(SEARCH("Masterthese",G50)))</formula>
    </cfRule>
    <cfRule type="cellIs" dxfId="842" priority="1122" stopIfTrue="1" operator="equal">
      <formula>"Masterthese"</formula>
    </cfRule>
    <cfRule type="cellIs" dxfId="841" priority="1123" stopIfTrue="1" operator="equal">
      <formula>"Masterthese"</formula>
    </cfRule>
  </conditionalFormatting>
  <conditionalFormatting sqref="B44:C44">
    <cfRule type="containsText" dxfId="840" priority="1029" stopIfTrue="1" operator="containsText" text="Prüfung">
      <formula>NOT(ISERROR(SEARCH("Prüfung",B44)))</formula>
    </cfRule>
    <cfRule type="containsText" dxfId="839" priority="1030" stopIfTrue="1" operator="containsText" text="Prüfung">
      <formula>NOT(ISERROR(SEARCH("Prüfung",B44)))</formula>
    </cfRule>
    <cfRule type="containsText" dxfId="838" priority="1031" stopIfTrue="1" operator="containsText" text="Praktikum">
      <formula>NOT(ISERROR(SEARCH("Praktikum",B44)))</formula>
    </cfRule>
    <cfRule type="containsText" dxfId="837" priority="1032" stopIfTrue="1" operator="containsText" text="PBA">
      <formula>NOT(ISERROR(SEARCH("PBA",B44)))</formula>
    </cfRule>
    <cfRule type="cellIs" dxfId="836" priority="1033" stopIfTrue="1" operator="equal">
      <formula>"PBA"</formula>
    </cfRule>
  </conditionalFormatting>
  <conditionalFormatting sqref="B44:C44">
    <cfRule type="containsText" dxfId="835" priority="1023" stopIfTrue="1" operator="containsText" text="WS">
      <formula>NOT(ISERROR(SEARCH("WS",B44)))</formula>
    </cfRule>
    <cfRule type="containsText" dxfId="834" priority="1024" stopIfTrue="1" operator="containsText" text="Diplomierung">
      <formula>NOT(ISERROR(SEARCH("Diplomierung",B44)))</formula>
    </cfRule>
    <cfRule type="containsText" dxfId="833" priority="1025" stopIfTrue="1" operator="containsText" text="Masterthese">
      <formula>NOT(ISERROR(SEARCH("Masterthese",B44)))</formula>
    </cfRule>
    <cfRule type="containsText" dxfId="832" priority="1026" stopIfTrue="1" operator="containsText" text="Masterthese">
      <formula>NOT(ISERROR(SEARCH("Masterthese",B44)))</formula>
    </cfRule>
    <cfRule type="cellIs" dxfId="831" priority="1027" stopIfTrue="1" operator="equal">
      <formula>"Masterthese"</formula>
    </cfRule>
    <cfRule type="cellIs" dxfId="830" priority="1028" stopIfTrue="1" operator="equal">
      <formula>"Masterthese"</formula>
    </cfRule>
  </conditionalFormatting>
  <conditionalFormatting sqref="B44:C44">
    <cfRule type="containsText" dxfId="829" priority="1018" stopIfTrue="1" operator="containsText" text="Praxisprojekt">
      <formula>NOT(ISERROR(SEARCH("Praxisprojekt",B44)))</formula>
    </cfRule>
    <cfRule type="containsText" dxfId="828" priority="1019" stopIfTrue="1" operator="containsText" text="Masterarbeit">
      <formula>NOT(ISERROR(SEARCH("Masterarbeit",B44)))</formula>
    </cfRule>
    <cfRule type="containsText" dxfId="827" priority="1020" stopIfTrue="1" operator="containsText" text="Masterarbeit">
      <formula>NOT(ISERROR(SEARCH("Masterarbeit",B44)))</formula>
    </cfRule>
    <cfRule type="containsText" dxfId="826" priority="1021" stopIfTrue="1" operator="containsText" text="P 13">
      <formula>NOT(ISERROR(SEARCH("P 13",B44)))</formula>
    </cfRule>
    <cfRule type="containsText" dxfId="825" priority="1022" stopIfTrue="1" operator="containsText" text="P 13">
      <formula>NOT(ISERROR(SEARCH("P 13",B44)))</formula>
    </cfRule>
  </conditionalFormatting>
  <conditionalFormatting sqref="B42:C42">
    <cfRule type="containsText" dxfId="824" priority="1013" stopIfTrue="1" operator="containsText" text="Prüfung">
      <formula>NOT(ISERROR(SEARCH("Prüfung",B42)))</formula>
    </cfRule>
    <cfRule type="containsText" dxfId="823" priority="1014" stopIfTrue="1" operator="containsText" text="Prüfung">
      <formula>NOT(ISERROR(SEARCH("Prüfung",B42)))</formula>
    </cfRule>
    <cfRule type="containsText" dxfId="822" priority="1015" stopIfTrue="1" operator="containsText" text="Praktikum">
      <formula>NOT(ISERROR(SEARCH("Praktikum",B42)))</formula>
    </cfRule>
    <cfRule type="containsText" dxfId="821" priority="1016" stopIfTrue="1" operator="containsText" text="PBA">
      <formula>NOT(ISERROR(SEARCH("PBA",B42)))</formula>
    </cfRule>
    <cfRule type="cellIs" dxfId="820" priority="1017" stopIfTrue="1" operator="equal">
      <formula>"PBA"</formula>
    </cfRule>
  </conditionalFormatting>
  <conditionalFormatting sqref="B42:C42">
    <cfRule type="containsText" dxfId="819" priority="1007" stopIfTrue="1" operator="containsText" text="WS">
      <formula>NOT(ISERROR(SEARCH("WS",B42)))</formula>
    </cfRule>
    <cfRule type="containsText" dxfId="818" priority="1008" stopIfTrue="1" operator="containsText" text="Diplomierung">
      <formula>NOT(ISERROR(SEARCH("Diplomierung",B42)))</formula>
    </cfRule>
    <cfRule type="containsText" dxfId="817" priority="1009" stopIfTrue="1" operator="containsText" text="Masterthese">
      <formula>NOT(ISERROR(SEARCH("Masterthese",B42)))</formula>
    </cfRule>
    <cfRule type="containsText" dxfId="816" priority="1010" stopIfTrue="1" operator="containsText" text="Masterthese">
      <formula>NOT(ISERROR(SEARCH("Masterthese",B42)))</formula>
    </cfRule>
    <cfRule type="cellIs" dxfId="815" priority="1011" stopIfTrue="1" operator="equal">
      <formula>"Masterthese"</formula>
    </cfRule>
    <cfRule type="cellIs" dxfId="814" priority="1012" stopIfTrue="1" operator="equal">
      <formula>"Masterthese"</formula>
    </cfRule>
  </conditionalFormatting>
  <conditionalFormatting sqref="B42:C42">
    <cfRule type="containsText" dxfId="813" priority="1002" stopIfTrue="1" operator="containsText" text="Prüfung">
      <formula>NOT(ISERROR(SEARCH("Prüfung",B42)))</formula>
    </cfRule>
    <cfRule type="containsText" dxfId="812" priority="1003" stopIfTrue="1" operator="containsText" text="Prüfung">
      <formula>NOT(ISERROR(SEARCH("Prüfung",B42)))</formula>
    </cfRule>
    <cfRule type="containsText" dxfId="811" priority="1004" stopIfTrue="1" operator="containsText" text="Praktikum">
      <formula>NOT(ISERROR(SEARCH("Praktikum",B42)))</formula>
    </cfRule>
    <cfRule type="containsText" dxfId="810" priority="1005" stopIfTrue="1" operator="containsText" text="PBA">
      <formula>NOT(ISERROR(SEARCH("PBA",B42)))</formula>
    </cfRule>
    <cfRule type="cellIs" dxfId="809" priority="1006" stopIfTrue="1" operator="equal">
      <formula>"PBA"</formula>
    </cfRule>
  </conditionalFormatting>
  <conditionalFormatting sqref="B42:C42">
    <cfRule type="containsText" dxfId="808" priority="996" stopIfTrue="1" operator="containsText" text="WS">
      <formula>NOT(ISERROR(SEARCH("WS",B42)))</formula>
    </cfRule>
    <cfRule type="containsText" dxfId="807" priority="997" stopIfTrue="1" operator="containsText" text="Diplomierung">
      <formula>NOT(ISERROR(SEARCH("Diplomierung",B42)))</formula>
    </cfRule>
    <cfRule type="containsText" dxfId="806" priority="998" stopIfTrue="1" operator="containsText" text="Masterthese">
      <formula>NOT(ISERROR(SEARCH("Masterthese",B42)))</formula>
    </cfRule>
    <cfRule type="containsText" dxfId="805" priority="999" stopIfTrue="1" operator="containsText" text="Masterthese">
      <formula>NOT(ISERROR(SEARCH("Masterthese",B42)))</formula>
    </cfRule>
    <cfRule type="cellIs" dxfId="804" priority="1000" stopIfTrue="1" operator="equal">
      <formula>"Masterthese"</formula>
    </cfRule>
    <cfRule type="cellIs" dxfId="803" priority="1001" stopIfTrue="1" operator="equal">
      <formula>"Masterthese"</formula>
    </cfRule>
  </conditionalFormatting>
  <conditionalFormatting sqref="B42:C42">
    <cfRule type="containsText" dxfId="802" priority="991" stopIfTrue="1" operator="containsText" text="Praxisprojekt">
      <formula>NOT(ISERROR(SEARCH("Praxisprojekt",B42)))</formula>
    </cfRule>
    <cfRule type="containsText" dxfId="801" priority="992" stopIfTrue="1" operator="containsText" text="Masterarbeit">
      <formula>NOT(ISERROR(SEARCH("Masterarbeit",B42)))</formula>
    </cfRule>
    <cfRule type="containsText" dxfId="800" priority="993" stopIfTrue="1" operator="containsText" text="Masterarbeit">
      <formula>NOT(ISERROR(SEARCH("Masterarbeit",B42)))</formula>
    </cfRule>
    <cfRule type="containsText" dxfId="799" priority="994" stopIfTrue="1" operator="containsText" text="P 13">
      <formula>NOT(ISERROR(SEARCH("P 13",B42)))</formula>
    </cfRule>
    <cfRule type="containsText" dxfId="798" priority="995" stopIfTrue="1" operator="containsText" text="P 13">
      <formula>NOT(ISERROR(SEARCH("P 13",B42)))</formula>
    </cfRule>
  </conditionalFormatting>
  <conditionalFormatting sqref="B42">
    <cfRule type="containsText" dxfId="797" priority="986" stopIfTrue="1" operator="containsText" text="Prüfung">
      <formula>NOT(ISERROR(SEARCH("Prüfung",B42)))</formula>
    </cfRule>
    <cfRule type="containsText" dxfId="796" priority="987" stopIfTrue="1" operator="containsText" text="Prüfung">
      <formula>NOT(ISERROR(SEARCH("Prüfung",B42)))</formula>
    </cfRule>
    <cfRule type="containsText" dxfId="795" priority="988" stopIfTrue="1" operator="containsText" text="Praktikum">
      <formula>NOT(ISERROR(SEARCH("Praktikum",B42)))</formula>
    </cfRule>
    <cfRule type="containsText" dxfId="794" priority="989" stopIfTrue="1" operator="containsText" text="PBA">
      <formula>NOT(ISERROR(SEARCH("PBA",B42)))</formula>
    </cfRule>
    <cfRule type="cellIs" dxfId="793" priority="990" stopIfTrue="1" operator="equal">
      <formula>"PBA"</formula>
    </cfRule>
  </conditionalFormatting>
  <conditionalFormatting sqref="B42">
    <cfRule type="containsText" dxfId="792" priority="980" stopIfTrue="1" operator="containsText" text="WS">
      <formula>NOT(ISERROR(SEARCH("WS",B42)))</formula>
    </cfRule>
    <cfRule type="containsText" dxfId="791" priority="981" stopIfTrue="1" operator="containsText" text="Diplomierung">
      <formula>NOT(ISERROR(SEARCH("Diplomierung",B42)))</formula>
    </cfRule>
    <cfRule type="containsText" dxfId="790" priority="982" stopIfTrue="1" operator="containsText" text="Masterthese">
      <formula>NOT(ISERROR(SEARCH("Masterthese",B42)))</formula>
    </cfRule>
    <cfRule type="containsText" dxfId="789" priority="983" stopIfTrue="1" operator="containsText" text="Masterthese">
      <formula>NOT(ISERROR(SEARCH("Masterthese",B42)))</formula>
    </cfRule>
    <cfRule type="cellIs" dxfId="788" priority="984" stopIfTrue="1" operator="equal">
      <formula>"Masterthese"</formula>
    </cfRule>
    <cfRule type="cellIs" dxfId="787" priority="985" stopIfTrue="1" operator="equal">
      <formula>"Masterthese"</formula>
    </cfRule>
  </conditionalFormatting>
  <conditionalFormatting sqref="B42:C42">
    <cfRule type="containsText" dxfId="786" priority="975" stopIfTrue="1" operator="containsText" text="Prüfung">
      <formula>NOT(ISERROR(SEARCH("Prüfung",B42)))</formula>
    </cfRule>
    <cfRule type="containsText" dxfId="785" priority="976" stopIfTrue="1" operator="containsText" text="Prüfung">
      <formula>NOT(ISERROR(SEARCH("Prüfung",B42)))</formula>
    </cfRule>
    <cfRule type="containsText" dxfId="784" priority="977" stopIfTrue="1" operator="containsText" text="Praktikum">
      <formula>NOT(ISERROR(SEARCH("Praktikum",B42)))</formula>
    </cfRule>
    <cfRule type="containsText" dxfId="783" priority="978" stopIfTrue="1" operator="containsText" text="PBA">
      <formula>NOT(ISERROR(SEARCH("PBA",B42)))</formula>
    </cfRule>
    <cfRule type="cellIs" dxfId="782" priority="979" stopIfTrue="1" operator="equal">
      <formula>"PBA"</formula>
    </cfRule>
  </conditionalFormatting>
  <conditionalFormatting sqref="B42:C42">
    <cfRule type="containsText" dxfId="781" priority="969" stopIfTrue="1" operator="containsText" text="WS">
      <formula>NOT(ISERROR(SEARCH("WS",B42)))</formula>
    </cfRule>
    <cfRule type="containsText" dxfId="780" priority="970" stopIfTrue="1" operator="containsText" text="Diplomierung">
      <formula>NOT(ISERROR(SEARCH("Diplomierung",B42)))</formula>
    </cfRule>
    <cfRule type="containsText" dxfId="779" priority="971" stopIfTrue="1" operator="containsText" text="Masterthese">
      <formula>NOT(ISERROR(SEARCH("Masterthese",B42)))</formula>
    </cfRule>
    <cfRule type="containsText" dxfId="778" priority="972" stopIfTrue="1" operator="containsText" text="Masterthese">
      <formula>NOT(ISERROR(SEARCH("Masterthese",B42)))</formula>
    </cfRule>
    <cfRule type="cellIs" dxfId="777" priority="973" stopIfTrue="1" operator="equal">
      <formula>"Masterthese"</formula>
    </cfRule>
    <cfRule type="cellIs" dxfId="776" priority="974" stopIfTrue="1" operator="equal">
      <formula>"Masterthese"</formula>
    </cfRule>
  </conditionalFormatting>
  <conditionalFormatting sqref="J63">
    <cfRule type="containsText" dxfId="775" priority="966" stopIfTrue="1" operator="containsText" text="Prüfung">
      <formula>NOT(ISERROR(SEARCH("Prüfung",J63)))</formula>
    </cfRule>
    <cfRule type="containsText" dxfId="774" priority="967" stopIfTrue="1" operator="containsText" text="Ende">
      <formula>NOT(ISERROR(SEARCH("Ende",J63)))</formula>
    </cfRule>
    <cfRule type="containsText" dxfId="773" priority="968" stopIfTrue="1" operator="containsText" text="Beginn">
      <formula>NOT(ISERROR(SEARCH("Beginn",J63)))</formula>
    </cfRule>
  </conditionalFormatting>
  <conditionalFormatting sqref="C44">
    <cfRule type="containsText" dxfId="772" priority="961" stopIfTrue="1" operator="containsText" text="Prüfung">
      <formula>NOT(ISERROR(SEARCH("Prüfung",C44)))</formula>
    </cfRule>
    <cfRule type="containsText" dxfId="771" priority="962" stopIfTrue="1" operator="containsText" text="Prüfung">
      <formula>NOT(ISERROR(SEARCH("Prüfung",C44)))</formula>
    </cfRule>
    <cfRule type="containsText" dxfId="770" priority="963" stopIfTrue="1" operator="containsText" text="Praktikum">
      <formula>NOT(ISERROR(SEARCH("Praktikum",C44)))</formula>
    </cfRule>
    <cfRule type="containsText" dxfId="769" priority="964" stopIfTrue="1" operator="containsText" text="PBA">
      <formula>NOT(ISERROR(SEARCH("PBA",C44)))</formula>
    </cfRule>
    <cfRule type="cellIs" dxfId="768" priority="965" stopIfTrue="1" operator="equal">
      <formula>"PBA"</formula>
    </cfRule>
  </conditionalFormatting>
  <conditionalFormatting sqref="C44">
    <cfRule type="containsText" dxfId="767" priority="955" stopIfTrue="1" operator="containsText" text="WS">
      <formula>NOT(ISERROR(SEARCH("WS",C44)))</formula>
    </cfRule>
    <cfRule type="containsText" dxfId="766" priority="956" stopIfTrue="1" operator="containsText" text="Diplomierung">
      <formula>NOT(ISERROR(SEARCH("Diplomierung",C44)))</formula>
    </cfRule>
    <cfRule type="containsText" dxfId="765" priority="957" stopIfTrue="1" operator="containsText" text="Masterthese">
      <formula>NOT(ISERROR(SEARCH("Masterthese",C44)))</formula>
    </cfRule>
    <cfRule type="containsText" dxfId="764" priority="958" stopIfTrue="1" operator="containsText" text="Masterthese">
      <formula>NOT(ISERROR(SEARCH("Masterthese",C44)))</formula>
    </cfRule>
    <cfRule type="cellIs" dxfId="763" priority="959" stopIfTrue="1" operator="equal">
      <formula>"Masterthese"</formula>
    </cfRule>
    <cfRule type="cellIs" dxfId="762" priority="960" stopIfTrue="1" operator="equal">
      <formula>"Masterthese"</formula>
    </cfRule>
  </conditionalFormatting>
  <conditionalFormatting sqref="C44">
    <cfRule type="containsText" dxfId="761" priority="950" stopIfTrue="1" operator="containsText" text="Praxisprojekt">
      <formula>NOT(ISERROR(SEARCH("Praxisprojekt",C44)))</formula>
    </cfRule>
    <cfRule type="containsText" dxfId="760" priority="951" stopIfTrue="1" operator="containsText" text="Masterarbeit">
      <formula>NOT(ISERROR(SEARCH("Masterarbeit",C44)))</formula>
    </cfRule>
    <cfRule type="containsText" dxfId="759" priority="952" stopIfTrue="1" operator="containsText" text="Masterarbeit">
      <formula>NOT(ISERROR(SEARCH("Masterarbeit",C44)))</formula>
    </cfRule>
    <cfRule type="containsText" dxfId="758" priority="953" stopIfTrue="1" operator="containsText" text="P 13">
      <formula>NOT(ISERROR(SEARCH("P 13",C44)))</formula>
    </cfRule>
    <cfRule type="containsText" dxfId="757" priority="954" stopIfTrue="1" operator="containsText" text="P 13">
      <formula>NOT(ISERROR(SEARCH("P 13",C44)))</formula>
    </cfRule>
  </conditionalFormatting>
  <conditionalFormatting sqref="C44">
    <cfRule type="containsText" dxfId="756" priority="945" stopIfTrue="1" operator="containsText" text="Prüfung">
      <formula>NOT(ISERROR(SEARCH("Prüfung",C44)))</formula>
    </cfRule>
    <cfRule type="containsText" dxfId="755" priority="946" stopIfTrue="1" operator="containsText" text="Prüfung">
      <formula>NOT(ISERROR(SEARCH("Prüfung",C44)))</formula>
    </cfRule>
    <cfRule type="containsText" dxfId="754" priority="947" stopIfTrue="1" operator="containsText" text="Praktikum">
      <formula>NOT(ISERROR(SEARCH("Praktikum",C44)))</formula>
    </cfRule>
    <cfRule type="containsText" dxfId="753" priority="948" stopIfTrue="1" operator="containsText" text="PBA">
      <formula>NOT(ISERROR(SEARCH("PBA",C44)))</formula>
    </cfRule>
    <cfRule type="cellIs" dxfId="752" priority="949" stopIfTrue="1" operator="equal">
      <formula>"PBA"</formula>
    </cfRule>
  </conditionalFormatting>
  <conditionalFormatting sqref="C44">
    <cfRule type="containsText" dxfId="751" priority="939" stopIfTrue="1" operator="containsText" text="WS">
      <formula>NOT(ISERROR(SEARCH("WS",C44)))</formula>
    </cfRule>
    <cfRule type="containsText" dxfId="750" priority="940" stopIfTrue="1" operator="containsText" text="Diplomierung">
      <formula>NOT(ISERROR(SEARCH("Diplomierung",C44)))</formula>
    </cfRule>
    <cfRule type="containsText" dxfId="749" priority="941" stopIfTrue="1" operator="containsText" text="Masterthese">
      <formula>NOT(ISERROR(SEARCH("Masterthese",C44)))</formula>
    </cfRule>
    <cfRule type="containsText" dxfId="748" priority="942" stopIfTrue="1" operator="containsText" text="Masterthese">
      <formula>NOT(ISERROR(SEARCH("Masterthese",C44)))</formula>
    </cfRule>
    <cfRule type="cellIs" dxfId="747" priority="943" stopIfTrue="1" operator="equal">
      <formula>"Masterthese"</formula>
    </cfRule>
    <cfRule type="cellIs" dxfId="746" priority="944" stopIfTrue="1" operator="equal">
      <formula>"Masterthese"</formula>
    </cfRule>
  </conditionalFormatting>
  <conditionalFormatting sqref="C44">
    <cfRule type="containsText" dxfId="745" priority="934" stopIfTrue="1" operator="containsText" text="Prüfung">
      <formula>NOT(ISERROR(SEARCH("Prüfung",C44)))</formula>
    </cfRule>
    <cfRule type="containsText" dxfId="744" priority="935" stopIfTrue="1" operator="containsText" text="Prüfung">
      <formula>NOT(ISERROR(SEARCH("Prüfung",C44)))</formula>
    </cfRule>
    <cfRule type="containsText" dxfId="743" priority="936" stopIfTrue="1" operator="containsText" text="Praktikum">
      <formula>NOT(ISERROR(SEARCH("Praktikum",C44)))</formula>
    </cfRule>
    <cfRule type="containsText" dxfId="742" priority="937" stopIfTrue="1" operator="containsText" text="PBA">
      <formula>NOT(ISERROR(SEARCH("PBA",C44)))</formula>
    </cfRule>
    <cfRule type="cellIs" dxfId="741" priority="938" stopIfTrue="1" operator="equal">
      <formula>"PBA"</formula>
    </cfRule>
  </conditionalFormatting>
  <conditionalFormatting sqref="C44">
    <cfRule type="containsText" dxfId="740" priority="928" stopIfTrue="1" operator="containsText" text="WS">
      <formula>NOT(ISERROR(SEARCH("WS",C44)))</formula>
    </cfRule>
    <cfRule type="containsText" dxfId="739" priority="929" stopIfTrue="1" operator="containsText" text="Diplomierung">
      <formula>NOT(ISERROR(SEARCH("Diplomierung",C44)))</formula>
    </cfRule>
    <cfRule type="containsText" dxfId="738" priority="930" stopIfTrue="1" operator="containsText" text="Masterthese">
      <formula>NOT(ISERROR(SEARCH("Masterthese",C44)))</formula>
    </cfRule>
    <cfRule type="containsText" dxfId="737" priority="931" stopIfTrue="1" operator="containsText" text="Masterthese">
      <formula>NOT(ISERROR(SEARCH("Masterthese",C44)))</formula>
    </cfRule>
    <cfRule type="cellIs" dxfId="736" priority="932" stopIfTrue="1" operator="equal">
      <formula>"Masterthese"</formula>
    </cfRule>
    <cfRule type="cellIs" dxfId="735" priority="933" stopIfTrue="1" operator="equal">
      <formula>"Masterthese"</formula>
    </cfRule>
  </conditionalFormatting>
  <conditionalFormatting sqref="C44">
    <cfRule type="containsText" dxfId="734" priority="923" stopIfTrue="1" operator="containsText" text="Praxisprojekt">
      <formula>NOT(ISERROR(SEARCH("Praxisprojekt",C44)))</formula>
    </cfRule>
    <cfRule type="containsText" dxfId="733" priority="924" stopIfTrue="1" operator="containsText" text="Masterarbeit">
      <formula>NOT(ISERROR(SEARCH("Masterarbeit",C44)))</formula>
    </cfRule>
    <cfRule type="containsText" dxfId="732" priority="925" stopIfTrue="1" operator="containsText" text="Masterarbeit">
      <formula>NOT(ISERROR(SEARCH("Masterarbeit",C44)))</formula>
    </cfRule>
    <cfRule type="containsText" dxfId="731" priority="926" stopIfTrue="1" operator="containsText" text="P 13">
      <formula>NOT(ISERROR(SEARCH("P 13",C44)))</formula>
    </cfRule>
    <cfRule type="containsText" dxfId="730" priority="927" stopIfTrue="1" operator="containsText" text="P 13">
      <formula>NOT(ISERROR(SEARCH("P 13",C44)))</formula>
    </cfRule>
  </conditionalFormatting>
  <conditionalFormatting sqref="C44">
    <cfRule type="containsText" dxfId="729" priority="918" stopIfTrue="1" operator="containsText" text="Prüfung">
      <formula>NOT(ISERROR(SEARCH("Prüfung",C44)))</formula>
    </cfRule>
    <cfRule type="containsText" dxfId="728" priority="919" stopIfTrue="1" operator="containsText" text="Prüfung">
      <formula>NOT(ISERROR(SEARCH("Prüfung",C44)))</formula>
    </cfRule>
    <cfRule type="containsText" dxfId="727" priority="920" stopIfTrue="1" operator="containsText" text="Praktikum">
      <formula>NOT(ISERROR(SEARCH("Praktikum",C44)))</formula>
    </cfRule>
    <cfRule type="containsText" dxfId="726" priority="921" stopIfTrue="1" operator="containsText" text="PBA">
      <formula>NOT(ISERROR(SEARCH("PBA",C44)))</formula>
    </cfRule>
    <cfRule type="cellIs" dxfId="725" priority="922" stopIfTrue="1" operator="equal">
      <formula>"PBA"</formula>
    </cfRule>
  </conditionalFormatting>
  <conditionalFormatting sqref="C44">
    <cfRule type="containsText" dxfId="724" priority="912" stopIfTrue="1" operator="containsText" text="WS">
      <formula>NOT(ISERROR(SEARCH("WS",C44)))</formula>
    </cfRule>
    <cfRule type="containsText" dxfId="723" priority="913" stopIfTrue="1" operator="containsText" text="Diplomierung">
      <formula>NOT(ISERROR(SEARCH("Diplomierung",C44)))</formula>
    </cfRule>
    <cfRule type="containsText" dxfId="722" priority="914" stopIfTrue="1" operator="containsText" text="Masterthese">
      <formula>NOT(ISERROR(SEARCH("Masterthese",C44)))</formula>
    </cfRule>
    <cfRule type="containsText" dxfId="721" priority="915" stopIfTrue="1" operator="containsText" text="Masterthese">
      <formula>NOT(ISERROR(SEARCH("Masterthese",C44)))</formula>
    </cfRule>
    <cfRule type="cellIs" dxfId="720" priority="916" stopIfTrue="1" operator="equal">
      <formula>"Masterthese"</formula>
    </cfRule>
    <cfRule type="cellIs" dxfId="719" priority="917" stopIfTrue="1" operator="equal">
      <formula>"Masterthese"</formula>
    </cfRule>
  </conditionalFormatting>
  <conditionalFormatting sqref="C42">
    <cfRule type="containsText" dxfId="718" priority="907" stopIfTrue="1" operator="containsText" text="Prüfung">
      <formula>NOT(ISERROR(SEARCH("Prüfung",C42)))</formula>
    </cfRule>
    <cfRule type="containsText" dxfId="717" priority="908" stopIfTrue="1" operator="containsText" text="Prüfung">
      <formula>NOT(ISERROR(SEARCH("Prüfung",C42)))</formula>
    </cfRule>
    <cfRule type="containsText" dxfId="716" priority="909" stopIfTrue="1" operator="containsText" text="Praktikum">
      <formula>NOT(ISERROR(SEARCH("Praktikum",C42)))</formula>
    </cfRule>
    <cfRule type="containsText" dxfId="715" priority="910" stopIfTrue="1" operator="containsText" text="PBA">
      <formula>NOT(ISERROR(SEARCH("PBA",C42)))</formula>
    </cfRule>
    <cfRule type="cellIs" dxfId="714" priority="911" stopIfTrue="1" operator="equal">
      <formula>"PBA"</formula>
    </cfRule>
  </conditionalFormatting>
  <conditionalFormatting sqref="C42">
    <cfRule type="containsText" dxfId="713" priority="901" stopIfTrue="1" operator="containsText" text="WS">
      <formula>NOT(ISERROR(SEARCH("WS",C42)))</formula>
    </cfRule>
    <cfRule type="containsText" dxfId="712" priority="902" stopIfTrue="1" operator="containsText" text="Diplomierung">
      <formula>NOT(ISERROR(SEARCH("Diplomierung",C42)))</formula>
    </cfRule>
    <cfRule type="containsText" dxfId="711" priority="903" stopIfTrue="1" operator="containsText" text="Masterthese">
      <formula>NOT(ISERROR(SEARCH("Masterthese",C42)))</formula>
    </cfRule>
    <cfRule type="containsText" dxfId="710" priority="904" stopIfTrue="1" operator="containsText" text="Masterthese">
      <formula>NOT(ISERROR(SEARCH("Masterthese",C42)))</formula>
    </cfRule>
    <cfRule type="cellIs" dxfId="709" priority="905" stopIfTrue="1" operator="equal">
      <formula>"Masterthese"</formula>
    </cfRule>
    <cfRule type="cellIs" dxfId="708" priority="906" stopIfTrue="1" operator="equal">
      <formula>"Masterthese"</formula>
    </cfRule>
  </conditionalFormatting>
  <conditionalFormatting sqref="C42">
    <cfRule type="containsText" dxfId="707" priority="896" stopIfTrue="1" operator="containsText" text="Praxisprojekt">
      <formula>NOT(ISERROR(SEARCH("Praxisprojekt",C42)))</formula>
    </cfRule>
    <cfRule type="containsText" dxfId="706" priority="897" stopIfTrue="1" operator="containsText" text="Masterarbeit">
      <formula>NOT(ISERROR(SEARCH("Masterarbeit",C42)))</formula>
    </cfRule>
    <cfRule type="containsText" dxfId="705" priority="898" stopIfTrue="1" operator="containsText" text="Masterarbeit">
      <formula>NOT(ISERROR(SEARCH("Masterarbeit",C42)))</formula>
    </cfRule>
    <cfRule type="containsText" dxfId="704" priority="899" stopIfTrue="1" operator="containsText" text="P 13">
      <formula>NOT(ISERROR(SEARCH("P 13",C42)))</formula>
    </cfRule>
    <cfRule type="containsText" dxfId="703" priority="900" stopIfTrue="1" operator="containsText" text="P 13">
      <formula>NOT(ISERROR(SEARCH("P 13",C42)))</formula>
    </cfRule>
  </conditionalFormatting>
  <conditionalFormatting sqref="B50:C50">
    <cfRule type="containsText" dxfId="702" priority="891" stopIfTrue="1" operator="containsText" text="Prüfung">
      <formula>NOT(ISERROR(SEARCH("Prüfung",B50)))</formula>
    </cfRule>
    <cfRule type="containsText" dxfId="701" priority="892" stopIfTrue="1" operator="containsText" text="Prüfung">
      <formula>NOT(ISERROR(SEARCH("Prüfung",B50)))</formula>
    </cfRule>
    <cfRule type="containsText" dxfId="700" priority="893" stopIfTrue="1" operator="containsText" text="Praktikum">
      <formula>NOT(ISERROR(SEARCH("Praktikum",B50)))</formula>
    </cfRule>
    <cfRule type="containsText" dxfId="699" priority="894" stopIfTrue="1" operator="containsText" text="PBA">
      <formula>NOT(ISERROR(SEARCH("PBA",B50)))</formula>
    </cfRule>
    <cfRule type="cellIs" dxfId="698" priority="895" stopIfTrue="1" operator="equal">
      <formula>"PBA"</formula>
    </cfRule>
  </conditionalFormatting>
  <conditionalFormatting sqref="B50:C50">
    <cfRule type="containsText" dxfId="697" priority="885" stopIfTrue="1" operator="containsText" text="WS">
      <formula>NOT(ISERROR(SEARCH("WS",B50)))</formula>
    </cfRule>
    <cfRule type="containsText" dxfId="696" priority="886" stopIfTrue="1" operator="containsText" text="Diplomierung">
      <formula>NOT(ISERROR(SEARCH("Diplomierung",B50)))</formula>
    </cfRule>
    <cfRule type="containsText" dxfId="695" priority="887" stopIfTrue="1" operator="containsText" text="Masterthese">
      <formula>NOT(ISERROR(SEARCH("Masterthese",B50)))</formula>
    </cfRule>
    <cfRule type="containsText" dxfId="694" priority="888" stopIfTrue="1" operator="containsText" text="Masterthese">
      <formula>NOT(ISERROR(SEARCH("Masterthese",B50)))</formula>
    </cfRule>
    <cfRule type="cellIs" dxfId="693" priority="889" stopIfTrue="1" operator="equal">
      <formula>"Masterthese"</formula>
    </cfRule>
    <cfRule type="cellIs" dxfId="692" priority="890" stopIfTrue="1" operator="equal">
      <formula>"Masterthese"</formula>
    </cfRule>
  </conditionalFormatting>
  <conditionalFormatting sqref="B50:C50">
    <cfRule type="containsText" dxfId="691" priority="880" stopIfTrue="1" operator="containsText" text="Praxisprojekt">
      <formula>NOT(ISERROR(SEARCH("Praxisprojekt",B50)))</formula>
    </cfRule>
    <cfRule type="containsText" dxfId="690" priority="881" stopIfTrue="1" operator="containsText" text="Masterarbeit">
      <formula>NOT(ISERROR(SEARCH("Masterarbeit",B50)))</formula>
    </cfRule>
    <cfRule type="containsText" dxfId="689" priority="882" stopIfTrue="1" operator="containsText" text="Masterarbeit">
      <formula>NOT(ISERROR(SEARCH("Masterarbeit",B50)))</formula>
    </cfRule>
    <cfRule type="containsText" dxfId="688" priority="883" stopIfTrue="1" operator="containsText" text="P 13">
      <formula>NOT(ISERROR(SEARCH("P 13",B50)))</formula>
    </cfRule>
    <cfRule type="containsText" dxfId="687" priority="884" stopIfTrue="1" operator="containsText" text="P 13">
      <formula>NOT(ISERROR(SEARCH("P 13",B50)))</formula>
    </cfRule>
  </conditionalFormatting>
  <conditionalFormatting sqref="B50:C50">
    <cfRule type="containsText" dxfId="686" priority="878" stopIfTrue="1" operator="containsText" text="MArb">
      <formula>NOT(ISERROR(SEARCH("MArb",B50)))</formula>
    </cfRule>
    <cfRule type="containsText" dxfId="685" priority="879" stopIfTrue="1" operator="containsText" text="MArb">
      <formula>NOT(ISERROR(SEARCH("MArb",B50)))</formula>
    </cfRule>
  </conditionalFormatting>
  <conditionalFormatting sqref="B52:C52">
    <cfRule type="containsText" dxfId="684" priority="873" stopIfTrue="1" operator="containsText" text="Prüfung">
      <formula>NOT(ISERROR(SEARCH("Prüfung",B52)))</formula>
    </cfRule>
    <cfRule type="containsText" dxfId="683" priority="874" stopIfTrue="1" operator="containsText" text="Prüfung">
      <formula>NOT(ISERROR(SEARCH("Prüfung",B52)))</formula>
    </cfRule>
    <cfRule type="containsText" dxfId="682" priority="875" stopIfTrue="1" operator="containsText" text="Praktikum">
      <formula>NOT(ISERROR(SEARCH("Praktikum",B52)))</formula>
    </cfRule>
    <cfRule type="containsText" dxfId="681" priority="876" stopIfTrue="1" operator="containsText" text="PBA">
      <formula>NOT(ISERROR(SEARCH("PBA",B52)))</formula>
    </cfRule>
    <cfRule type="cellIs" dxfId="680" priority="877" stopIfTrue="1" operator="equal">
      <formula>"PBA"</formula>
    </cfRule>
  </conditionalFormatting>
  <conditionalFormatting sqref="B52:C52">
    <cfRule type="containsText" dxfId="679" priority="867" stopIfTrue="1" operator="containsText" text="WS">
      <formula>NOT(ISERROR(SEARCH("WS",B52)))</formula>
    </cfRule>
    <cfRule type="containsText" dxfId="678" priority="868" stopIfTrue="1" operator="containsText" text="Diplomierung">
      <formula>NOT(ISERROR(SEARCH("Diplomierung",B52)))</formula>
    </cfRule>
    <cfRule type="containsText" dxfId="677" priority="869" stopIfTrue="1" operator="containsText" text="Masterthese">
      <formula>NOT(ISERROR(SEARCH("Masterthese",B52)))</formula>
    </cfRule>
    <cfRule type="containsText" dxfId="676" priority="870" stopIfTrue="1" operator="containsText" text="Masterthese">
      <formula>NOT(ISERROR(SEARCH("Masterthese",B52)))</formula>
    </cfRule>
    <cfRule type="cellIs" dxfId="675" priority="871" stopIfTrue="1" operator="equal">
      <formula>"Masterthese"</formula>
    </cfRule>
    <cfRule type="cellIs" dxfId="674" priority="872" stopIfTrue="1" operator="equal">
      <formula>"Masterthese"</formula>
    </cfRule>
  </conditionalFormatting>
  <conditionalFormatting sqref="B52:C52">
    <cfRule type="containsText" dxfId="673" priority="862" stopIfTrue="1" operator="containsText" text="Praxisprojekt">
      <formula>NOT(ISERROR(SEARCH("Praxisprojekt",B52)))</formula>
    </cfRule>
    <cfRule type="containsText" dxfId="672" priority="863" stopIfTrue="1" operator="containsText" text="Masterarbeit">
      <formula>NOT(ISERROR(SEARCH("Masterarbeit",B52)))</formula>
    </cfRule>
    <cfRule type="containsText" dxfId="671" priority="864" stopIfTrue="1" operator="containsText" text="Masterarbeit">
      <formula>NOT(ISERROR(SEARCH("Masterarbeit",B52)))</formula>
    </cfRule>
    <cfRule type="containsText" dxfId="670" priority="865" stopIfTrue="1" operator="containsText" text="P 13">
      <formula>NOT(ISERROR(SEARCH("P 13",B52)))</formula>
    </cfRule>
    <cfRule type="containsText" dxfId="669" priority="866" stopIfTrue="1" operator="containsText" text="P 13">
      <formula>NOT(ISERROR(SEARCH("P 13",B52)))</formula>
    </cfRule>
  </conditionalFormatting>
  <conditionalFormatting sqref="C52">
    <cfRule type="containsText" dxfId="668" priority="857" stopIfTrue="1" operator="containsText" text="Prüfung">
      <formula>NOT(ISERROR(SEARCH("Prüfung",C52)))</formula>
    </cfRule>
    <cfRule type="containsText" dxfId="667" priority="858" stopIfTrue="1" operator="containsText" text="Prüfung">
      <formula>NOT(ISERROR(SEARCH("Prüfung",C52)))</formula>
    </cfRule>
    <cfRule type="containsText" dxfId="666" priority="859" stopIfTrue="1" operator="containsText" text="Praktikum">
      <formula>NOT(ISERROR(SEARCH("Praktikum",C52)))</formula>
    </cfRule>
    <cfRule type="containsText" dxfId="665" priority="860" stopIfTrue="1" operator="containsText" text="PBA">
      <formula>NOT(ISERROR(SEARCH("PBA",C52)))</formula>
    </cfRule>
    <cfRule type="cellIs" dxfId="664" priority="861" stopIfTrue="1" operator="equal">
      <formula>"PBA"</formula>
    </cfRule>
  </conditionalFormatting>
  <conditionalFormatting sqref="C52">
    <cfRule type="containsText" dxfId="663" priority="851" stopIfTrue="1" operator="containsText" text="WS">
      <formula>NOT(ISERROR(SEARCH("WS",C52)))</formula>
    </cfRule>
    <cfRule type="containsText" dxfId="662" priority="852" stopIfTrue="1" operator="containsText" text="Diplomierung">
      <formula>NOT(ISERROR(SEARCH("Diplomierung",C52)))</formula>
    </cfRule>
    <cfRule type="containsText" dxfId="661" priority="853" stopIfTrue="1" operator="containsText" text="Masterthese">
      <formula>NOT(ISERROR(SEARCH("Masterthese",C52)))</formula>
    </cfRule>
    <cfRule type="containsText" dxfId="660" priority="854" stopIfTrue="1" operator="containsText" text="Masterthese">
      <formula>NOT(ISERROR(SEARCH("Masterthese",C52)))</formula>
    </cfRule>
    <cfRule type="cellIs" dxfId="659" priority="855" stopIfTrue="1" operator="equal">
      <formula>"Masterthese"</formula>
    </cfRule>
    <cfRule type="cellIs" dxfId="658" priority="856" stopIfTrue="1" operator="equal">
      <formula>"Masterthese"</formula>
    </cfRule>
  </conditionalFormatting>
  <conditionalFormatting sqref="C52">
    <cfRule type="containsText" dxfId="657" priority="846" stopIfTrue="1" operator="containsText" text="Praxisprojekt">
      <formula>NOT(ISERROR(SEARCH("Praxisprojekt",C52)))</formula>
    </cfRule>
    <cfRule type="containsText" dxfId="656" priority="847" stopIfTrue="1" operator="containsText" text="Masterarbeit">
      <formula>NOT(ISERROR(SEARCH("Masterarbeit",C52)))</formula>
    </cfRule>
    <cfRule type="containsText" dxfId="655" priority="848" stopIfTrue="1" operator="containsText" text="Masterarbeit">
      <formula>NOT(ISERROR(SEARCH("Masterarbeit",C52)))</formula>
    </cfRule>
    <cfRule type="containsText" dxfId="654" priority="849" stopIfTrue="1" operator="containsText" text="P 13">
      <formula>NOT(ISERROR(SEARCH("P 13",C52)))</formula>
    </cfRule>
    <cfRule type="containsText" dxfId="653" priority="850" stopIfTrue="1" operator="containsText" text="P 13">
      <formula>NOT(ISERROR(SEARCH("P 13",C52)))</formula>
    </cfRule>
  </conditionalFormatting>
  <conditionalFormatting sqref="C52">
    <cfRule type="containsText" dxfId="652" priority="841" stopIfTrue="1" operator="containsText" text="Prüfung">
      <formula>NOT(ISERROR(SEARCH("Prüfung",C52)))</formula>
    </cfRule>
    <cfRule type="containsText" dxfId="651" priority="842" stopIfTrue="1" operator="containsText" text="Prüfung">
      <formula>NOT(ISERROR(SEARCH("Prüfung",C52)))</formula>
    </cfRule>
    <cfRule type="containsText" dxfId="650" priority="843" stopIfTrue="1" operator="containsText" text="Praktikum">
      <formula>NOT(ISERROR(SEARCH("Praktikum",C52)))</formula>
    </cfRule>
    <cfRule type="containsText" dxfId="649" priority="844" stopIfTrue="1" operator="containsText" text="PBA">
      <formula>NOT(ISERROR(SEARCH("PBA",C52)))</formula>
    </cfRule>
    <cfRule type="cellIs" dxfId="648" priority="845" stopIfTrue="1" operator="equal">
      <formula>"PBA"</formula>
    </cfRule>
  </conditionalFormatting>
  <conditionalFormatting sqref="C52">
    <cfRule type="containsText" dxfId="647" priority="835" stopIfTrue="1" operator="containsText" text="WS">
      <formula>NOT(ISERROR(SEARCH("WS",C52)))</formula>
    </cfRule>
    <cfRule type="containsText" dxfId="646" priority="836" stopIfTrue="1" operator="containsText" text="Diplomierung">
      <formula>NOT(ISERROR(SEARCH("Diplomierung",C52)))</formula>
    </cfRule>
    <cfRule type="containsText" dxfId="645" priority="837" stopIfTrue="1" operator="containsText" text="Masterthese">
      <formula>NOT(ISERROR(SEARCH("Masterthese",C52)))</formula>
    </cfRule>
    <cfRule type="containsText" dxfId="644" priority="838" stopIfTrue="1" operator="containsText" text="Masterthese">
      <formula>NOT(ISERROR(SEARCH("Masterthese",C52)))</formula>
    </cfRule>
    <cfRule type="cellIs" dxfId="643" priority="839" stopIfTrue="1" operator="equal">
      <formula>"Masterthese"</formula>
    </cfRule>
    <cfRule type="cellIs" dxfId="642" priority="840" stopIfTrue="1" operator="equal">
      <formula>"Masterthese"</formula>
    </cfRule>
  </conditionalFormatting>
  <conditionalFormatting sqref="C52">
    <cfRule type="containsText" dxfId="641" priority="830" stopIfTrue="1" operator="containsText" text="Prüfung">
      <formula>NOT(ISERROR(SEARCH("Prüfung",C52)))</formula>
    </cfRule>
    <cfRule type="containsText" dxfId="640" priority="831" stopIfTrue="1" operator="containsText" text="Prüfung">
      <formula>NOT(ISERROR(SEARCH("Prüfung",C52)))</formula>
    </cfRule>
    <cfRule type="containsText" dxfId="639" priority="832" stopIfTrue="1" operator="containsText" text="Praktikum">
      <formula>NOT(ISERROR(SEARCH("Praktikum",C52)))</formula>
    </cfRule>
    <cfRule type="containsText" dxfId="638" priority="833" stopIfTrue="1" operator="containsText" text="PBA">
      <formula>NOT(ISERROR(SEARCH("PBA",C52)))</formula>
    </cfRule>
    <cfRule type="cellIs" dxfId="637" priority="834" stopIfTrue="1" operator="equal">
      <formula>"PBA"</formula>
    </cfRule>
  </conditionalFormatting>
  <conditionalFormatting sqref="C52">
    <cfRule type="containsText" dxfId="636" priority="824" stopIfTrue="1" operator="containsText" text="WS">
      <formula>NOT(ISERROR(SEARCH("WS",C52)))</formula>
    </cfRule>
    <cfRule type="containsText" dxfId="635" priority="825" stopIfTrue="1" operator="containsText" text="Diplomierung">
      <formula>NOT(ISERROR(SEARCH("Diplomierung",C52)))</formula>
    </cfRule>
    <cfRule type="containsText" dxfId="634" priority="826" stopIfTrue="1" operator="containsText" text="Masterthese">
      <formula>NOT(ISERROR(SEARCH("Masterthese",C52)))</formula>
    </cfRule>
    <cfRule type="containsText" dxfId="633" priority="827" stopIfTrue="1" operator="containsText" text="Masterthese">
      <formula>NOT(ISERROR(SEARCH("Masterthese",C52)))</formula>
    </cfRule>
    <cfRule type="cellIs" dxfId="632" priority="828" stopIfTrue="1" operator="equal">
      <formula>"Masterthese"</formula>
    </cfRule>
    <cfRule type="cellIs" dxfId="631" priority="829" stopIfTrue="1" operator="equal">
      <formula>"Masterthese"</formula>
    </cfRule>
  </conditionalFormatting>
  <conditionalFormatting sqref="C52">
    <cfRule type="containsText" dxfId="630" priority="819" stopIfTrue="1" operator="containsText" text="Praxisprojekt">
      <formula>NOT(ISERROR(SEARCH("Praxisprojekt",C52)))</formula>
    </cfRule>
    <cfRule type="containsText" dxfId="629" priority="820" stopIfTrue="1" operator="containsText" text="Masterarbeit">
      <formula>NOT(ISERROR(SEARCH("Masterarbeit",C52)))</formula>
    </cfRule>
    <cfRule type="containsText" dxfId="628" priority="821" stopIfTrue="1" operator="containsText" text="Masterarbeit">
      <formula>NOT(ISERROR(SEARCH("Masterarbeit",C52)))</formula>
    </cfRule>
    <cfRule type="containsText" dxfId="627" priority="822" stopIfTrue="1" operator="containsText" text="P 13">
      <formula>NOT(ISERROR(SEARCH("P 13",C52)))</formula>
    </cfRule>
    <cfRule type="containsText" dxfId="626" priority="823" stopIfTrue="1" operator="containsText" text="P 13">
      <formula>NOT(ISERROR(SEARCH("P 13",C52)))</formula>
    </cfRule>
  </conditionalFormatting>
  <conditionalFormatting sqref="C52">
    <cfRule type="containsText" dxfId="625" priority="814" stopIfTrue="1" operator="containsText" text="Prüfung">
      <formula>NOT(ISERROR(SEARCH("Prüfung",C52)))</formula>
    </cfRule>
    <cfRule type="containsText" dxfId="624" priority="815" stopIfTrue="1" operator="containsText" text="Prüfung">
      <formula>NOT(ISERROR(SEARCH("Prüfung",C52)))</formula>
    </cfRule>
    <cfRule type="containsText" dxfId="623" priority="816" stopIfTrue="1" operator="containsText" text="Praktikum">
      <formula>NOT(ISERROR(SEARCH("Praktikum",C52)))</formula>
    </cfRule>
    <cfRule type="containsText" dxfId="622" priority="817" stopIfTrue="1" operator="containsText" text="PBA">
      <formula>NOT(ISERROR(SEARCH("PBA",C52)))</formula>
    </cfRule>
    <cfRule type="cellIs" dxfId="621" priority="818" stopIfTrue="1" operator="equal">
      <formula>"PBA"</formula>
    </cfRule>
  </conditionalFormatting>
  <conditionalFormatting sqref="C52">
    <cfRule type="containsText" dxfId="620" priority="808" stopIfTrue="1" operator="containsText" text="WS">
      <formula>NOT(ISERROR(SEARCH("WS",C52)))</formula>
    </cfRule>
    <cfRule type="containsText" dxfId="619" priority="809" stopIfTrue="1" operator="containsText" text="Diplomierung">
      <formula>NOT(ISERROR(SEARCH("Diplomierung",C52)))</formula>
    </cfRule>
    <cfRule type="containsText" dxfId="618" priority="810" stopIfTrue="1" operator="containsText" text="Masterthese">
      <formula>NOT(ISERROR(SEARCH("Masterthese",C52)))</formula>
    </cfRule>
    <cfRule type="containsText" dxfId="617" priority="811" stopIfTrue="1" operator="containsText" text="Masterthese">
      <formula>NOT(ISERROR(SEARCH("Masterthese",C52)))</formula>
    </cfRule>
    <cfRule type="cellIs" dxfId="616" priority="812" stopIfTrue="1" operator="equal">
      <formula>"Masterthese"</formula>
    </cfRule>
    <cfRule type="cellIs" dxfId="615" priority="813" stopIfTrue="1" operator="equal">
      <formula>"Masterthese"</formula>
    </cfRule>
  </conditionalFormatting>
  <conditionalFormatting sqref="B53:B54">
    <cfRule type="containsText" dxfId="614" priority="803" stopIfTrue="1" operator="containsText" text="Prüfung">
      <formula>NOT(ISERROR(SEARCH("Prüfung",B53)))</formula>
    </cfRule>
    <cfRule type="containsText" dxfId="613" priority="804" stopIfTrue="1" operator="containsText" text="Prüfung">
      <formula>NOT(ISERROR(SEARCH("Prüfung",B53)))</formula>
    </cfRule>
    <cfRule type="containsText" dxfId="612" priority="805" stopIfTrue="1" operator="containsText" text="Praktikum">
      <formula>NOT(ISERROR(SEARCH("Praktikum",B53)))</formula>
    </cfRule>
    <cfRule type="containsText" dxfId="611" priority="806" stopIfTrue="1" operator="containsText" text="PBA">
      <formula>NOT(ISERROR(SEARCH("PBA",B53)))</formula>
    </cfRule>
    <cfRule type="cellIs" dxfId="610" priority="807" stopIfTrue="1" operator="equal">
      <formula>"PBA"</formula>
    </cfRule>
  </conditionalFormatting>
  <conditionalFormatting sqref="B53:B54">
    <cfRule type="containsText" dxfId="609" priority="797" stopIfTrue="1" operator="containsText" text="WS">
      <formula>NOT(ISERROR(SEARCH("WS",B53)))</formula>
    </cfRule>
    <cfRule type="containsText" dxfId="608" priority="798" stopIfTrue="1" operator="containsText" text="Diplomierung">
      <formula>NOT(ISERROR(SEARCH("Diplomierung",B53)))</formula>
    </cfRule>
    <cfRule type="containsText" dxfId="607" priority="799" stopIfTrue="1" operator="containsText" text="Masterthese">
      <formula>NOT(ISERROR(SEARCH("Masterthese",B53)))</formula>
    </cfRule>
    <cfRule type="containsText" dxfId="606" priority="800" stopIfTrue="1" operator="containsText" text="Masterthese">
      <formula>NOT(ISERROR(SEARCH("Masterthese",B53)))</formula>
    </cfRule>
    <cfRule type="cellIs" dxfId="605" priority="801" stopIfTrue="1" operator="equal">
      <formula>"Masterthese"</formula>
    </cfRule>
    <cfRule type="cellIs" dxfId="604" priority="802" stopIfTrue="1" operator="equal">
      <formula>"Masterthese"</formula>
    </cfRule>
  </conditionalFormatting>
  <conditionalFormatting sqref="B58:C58">
    <cfRule type="containsText" dxfId="603" priority="781" stopIfTrue="1" operator="containsText" text="Prüfung">
      <formula>NOT(ISERROR(SEARCH("Prüfung",B58)))</formula>
    </cfRule>
    <cfRule type="containsText" dxfId="602" priority="782" stopIfTrue="1" operator="containsText" text="Prüfung">
      <formula>NOT(ISERROR(SEARCH("Prüfung",B58)))</formula>
    </cfRule>
    <cfRule type="containsText" dxfId="601" priority="783" stopIfTrue="1" operator="containsText" text="Praktikum">
      <formula>NOT(ISERROR(SEARCH("Praktikum",B58)))</formula>
    </cfRule>
    <cfRule type="containsText" dxfId="600" priority="784" stopIfTrue="1" operator="containsText" text="PBA">
      <formula>NOT(ISERROR(SEARCH("PBA",B58)))</formula>
    </cfRule>
    <cfRule type="cellIs" dxfId="599" priority="785" stopIfTrue="1" operator="equal">
      <formula>"PBA"</formula>
    </cfRule>
  </conditionalFormatting>
  <conditionalFormatting sqref="B58:C58">
    <cfRule type="containsText" dxfId="598" priority="775" stopIfTrue="1" operator="containsText" text="WS">
      <formula>NOT(ISERROR(SEARCH("WS",B58)))</formula>
    </cfRule>
    <cfRule type="containsText" dxfId="597" priority="776" stopIfTrue="1" operator="containsText" text="Diplomierung">
      <formula>NOT(ISERROR(SEARCH("Diplomierung",B58)))</formula>
    </cfRule>
    <cfRule type="containsText" dxfId="596" priority="777" stopIfTrue="1" operator="containsText" text="Masterthese">
      <formula>NOT(ISERROR(SEARCH("Masterthese",B58)))</formula>
    </cfRule>
    <cfRule type="containsText" dxfId="595" priority="778" stopIfTrue="1" operator="containsText" text="Masterthese">
      <formula>NOT(ISERROR(SEARCH("Masterthese",B58)))</formula>
    </cfRule>
    <cfRule type="cellIs" dxfId="594" priority="779" stopIfTrue="1" operator="equal">
      <formula>"Masterthese"</formula>
    </cfRule>
    <cfRule type="cellIs" dxfId="593" priority="780" stopIfTrue="1" operator="equal">
      <formula>"Masterthese"</formula>
    </cfRule>
  </conditionalFormatting>
  <conditionalFormatting sqref="B58:C58">
    <cfRule type="containsText" dxfId="592" priority="770" stopIfTrue="1" operator="containsText" text="Praxisprojekt">
      <formula>NOT(ISERROR(SEARCH("Praxisprojekt",B58)))</formula>
    </cfRule>
    <cfRule type="containsText" dxfId="591" priority="771" stopIfTrue="1" operator="containsText" text="Masterarbeit">
      <formula>NOT(ISERROR(SEARCH("Masterarbeit",B58)))</formula>
    </cfRule>
    <cfRule type="containsText" dxfId="590" priority="772" stopIfTrue="1" operator="containsText" text="Masterarbeit">
      <formula>NOT(ISERROR(SEARCH("Masterarbeit",B58)))</formula>
    </cfRule>
    <cfRule type="containsText" dxfId="589" priority="773" stopIfTrue="1" operator="containsText" text="P 13">
      <formula>NOT(ISERROR(SEARCH("P 13",B58)))</formula>
    </cfRule>
    <cfRule type="containsText" dxfId="588" priority="774" stopIfTrue="1" operator="containsText" text="P 13">
      <formula>NOT(ISERROR(SEARCH("P 13",B58)))</formula>
    </cfRule>
  </conditionalFormatting>
  <conditionalFormatting sqref="B58:C58">
    <cfRule type="containsText" dxfId="587" priority="768" stopIfTrue="1" operator="containsText" text="MArb">
      <formula>NOT(ISERROR(SEARCH("MArb",B58)))</formula>
    </cfRule>
    <cfRule type="containsText" dxfId="586" priority="769" stopIfTrue="1" operator="containsText" text="MArb">
      <formula>NOT(ISERROR(SEARCH("MArb",B58)))</formula>
    </cfRule>
  </conditionalFormatting>
  <conditionalFormatting sqref="H57">
    <cfRule type="containsText" dxfId="585" priority="712" stopIfTrue="1" operator="containsText" text="Prüfung">
      <formula>NOT(ISERROR(SEARCH("Prüfung",H57)))</formula>
    </cfRule>
    <cfRule type="containsText" dxfId="584" priority="713" stopIfTrue="1" operator="containsText" text="Prüfung">
      <formula>NOT(ISERROR(SEARCH("Prüfung",H57)))</formula>
    </cfRule>
    <cfRule type="containsText" dxfId="583" priority="714" stopIfTrue="1" operator="containsText" text="Praktikum">
      <formula>NOT(ISERROR(SEARCH("Praktikum",H57)))</formula>
    </cfRule>
    <cfRule type="containsText" dxfId="582" priority="715" stopIfTrue="1" operator="containsText" text="PBA">
      <formula>NOT(ISERROR(SEARCH("PBA",H57)))</formula>
    </cfRule>
    <cfRule type="cellIs" dxfId="581" priority="716" stopIfTrue="1" operator="equal">
      <formula>"PBA"</formula>
    </cfRule>
  </conditionalFormatting>
  <conditionalFormatting sqref="H57">
    <cfRule type="containsText" dxfId="580" priority="706" stopIfTrue="1" operator="containsText" text="WS">
      <formula>NOT(ISERROR(SEARCH("WS",H57)))</formula>
    </cfRule>
    <cfRule type="containsText" dxfId="579" priority="707" stopIfTrue="1" operator="containsText" text="Diplomierung">
      <formula>NOT(ISERROR(SEARCH("Diplomierung",H57)))</formula>
    </cfRule>
    <cfRule type="containsText" dxfId="578" priority="708" stopIfTrue="1" operator="containsText" text="Masterthese">
      <formula>NOT(ISERROR(SEARCH("Masterthese",H57)))</formula>
    </cfRule>
    <cfRule type="containsText" dxfId="577" priority="709" stopIfTrue="1" operator="containsText" text="Masterthese">
      <formula>NOT(ISERROR(SEARCH("Masterthese",H57)))</formula>
    </cfRule>
    <cfRule type="cellIs" dxfId="576" priority="710" stopIfTrue="1" operator="equal">
      <formula>"Masterthese"</formula>
    </cfRule>
    <cfRule type="cellIs" dxfId="575" priority="711" stopIfTrue="1" operator="equal">
      <formula>"Masterthese"</formula>
    </cfRule>
  </conditionalFormatting>
  <conditionalFormatting sqref="H57">
    <cfRule type="containsText" dxfId="574" priority="701" stopIfTrue="1" operator="containsText" text="Prüfung">
      <formula>NOT(ISERROR(SEARCH("Prüfung",H57)))</formula>
    </cfRule>
    <cfRule type="containsText" dxfId="573" priority="702" stopIfTrue="1" operator="containsText" text="Prüfung">
      <formula>NOT(ISERROR(SEARCH("Prüfung",H57)))</formula>
    </cfRule>
    <cfRule type="containsText" dxfId="572" priority="703" stopIfTrue="1" operator="containsText" text="Praktikum">
      <formula>NOT(ISERROR(SEARCH("Praktikum",H57)))</formula>
    </cfRule>
    <cfRule type="containsText" dxfId="571" priority="704" stopIfTrue="1" operator="containsText" text="PBA">
      <formula>NOT(ISERROR(SEARCH("PBA",H57)))</formula>
    </cfRule>
    <cfRule type="cellIs" dxfId="570" priority="705" stopIfTrue="1" operator="equal">
      <formula>"PBA"</formula>
    </cfRule>
  </conditionalFormatting>
  <conditionalFormatting sqref="H57">
    <cfRule type="containsText" dxfId="569" priority="695" stopIfTrue="1" operator="containsText" text="WS">
      <formula>NOT(ISERROR(SEARCH("WS",H57)))</formula>
    </cfRule>
    <cfRule type="containsText" dxfId="568" priority="696" stopIfTrue="1" operator="containsText" text="Diplomierung">
      <formula>NOT(ISERROR(SEARCH("Diplomierung",H57)))</formula>
    </cfRule>
    <cfRule type="containsText" dxfId="567" priority="697" stopIfTrue="1" operator="containsText" text="Masterthese">
      <formula>NOT(ISERROR(SEARCH("Masterthese",H57)))</formula>
    </cfRule>
    <cfRule type="containsText" dxfId="566" priority="698" stopIfTrue="1" operator="containsText" text="Masterthese">
      <formula>NOT(ISERROR(SEARCH("Masterthese",H57)))</formula>
    </cfRule>
    <cfRule type="cellIs" dxfId="565" priority="699" stopIfTrue="1" operator="equal">
      <formula>"Masterthese"</formula>
    </cfRule>
    <cfRule type="cellIs" dxfId="564" priority="700" stopIfTrue="1" operator="equal">
      <formula>"Masterthese"</formula>
    </cfRule>
  </conditionalFormatting>
  <conditionalFormatting sqref="G60">
    <cfRule type="containsText" dxfId="563" priority="684" stopIfTrue="1" operator="containsText" text="WS">
      <formula>NOT(ISERROR(SEARCH("WS",G60)))</formula>
    </cfRule>
    <cfRule type="containsText" dxfId="562" priority="685" stopIfTrue="1" operator="containsText" text="Diplomierung">
      <formula>NOT(ISERROR(SEARCH("Diplomierung",G60)))</formula>
    </cfRule>
    <cfRule type="containsText" dxfId="561" priority="686" stopIfTrue="1" operator="containsText" text="Masterthese">
      <formula>NOT(ISERROR(SEARCH("Masterthese",G60)))</formula>
    </cfRule>
    <cfRule type="containsText" dxfId="560" priority="687" stopIfTrue="1" operator="containsText" text="Masterthese">
      <formula>NOT(ISERROR(SEARCH("Masterthese",G60)))</formula>
    </cfRule>
    <cfRule type="cellIs" dxfId="559" priority="688" stopIfTrue="1" operator="equal">
      <formula>"Masterthese"</formula>
    </cfRule>
    <cfRule type="cellIs" dxfId="558" priority="689" stopIfTrue="1" operator="equal">
      <formula>"Masterthese"</formula>
    </cfRule>
  </conditionalFormatting>
  <conditionalFormatting sqref="G60">
    <cfRule type="containsText" dxfId="557" priority="690" stopIfTrue="1" operator="containsText" text="Prüfung">
      <formula>NOT(ISERROR(SEARCH("Prüfung",G60)))</formula>
    </cfRule>
    <cfRule type="containsText" dxfId="556" priority="691" stopIfTrue="1" operator="containsText" text="Prüfung">
      <formula>NOT(ISERROR(SEARCH("Prüfung",G60)))</formula>
    </cfRule>
    <cfRule type="containsText" dxfId="555" priority="692" stopIfTrue="1" operator="containsText" text="Praktikum">
      <formula>NOT(ISERROR(SEARCH("Praktikum",G60)))</formula>
    </cfRule>
    <cfRule type="containsText" dxfId="554" priority="693" stopIfTrue="1" operator="containsText" text="PBA">
      <formula>NOT(ISERROR(SEARCH("PBA",G60)))</formula>
    </cfRule>
    <cfRule type="cellIs" dxfId="553" priority="694" stopIfTrue="1" operator="equal">
      <formula>"PBA"</formula>
    </cfRule>
  </conditionalFormatting>
  <conditionalFormatting sqref="G60:H60">
    <cfRule type="containsText" dxfId="552" priority="679" stopIfTrue="1" operator="containsText" text="Prüfung">
      <formula>NOT(ISERROR(SEARCH("Prüfung",G60)))</formula>
    </cfRule>
    <cfRule type="containsText" dxfId="551" priority="680" stopIfTrue="1" operator="containsText" text="Prüfung">
      <formula>NOT(ISERROR(SEARCH("Prüfung",G60)))</formula>
    </cfRule>
    <cfRule type="containsText" dxfId="550" priority="681" stopIfTrue="1" operator="containsText" text="Praktikum">
      <formula>NOT(ISERROR(SEARCH("Praktikum",G60)))</formula>
    </cfRule>
    <cfRule type="containsText" dxfId="549" priority="682" stopIfTrue="1" operator="containsText" text="PBA">
      <formula>NOT(ISERROR(SEARCH("PBA",G60)))</formula>
    </cfRule>
    <cfRule type="cellIs" dxfId="548" priority="683" stopIfTrue="1" operator="equal">
      <formula>"PBA"</formula>
    </cfRule>
  </conditionalFormatting>
  <conditionalFormatting sqref="G60:H60">
    <cfRule type="containsText" dxfId="547" priority="673" stopIfTrue="1" operator="containsText" text="WS">
      <formula>NOT(ISERROR(SEARCH("WS",G60)))</formula>
    </cfRule>
    <cfRule type="containsText" dxfId="546" priority="674" stopIfTrue="1" operator="containsText" text="Diplomierung">
      <formula>NOT(ISERROR(SEARCH("Diplomierung",G60)))</formula>
    </cfRule>
    <cfRule type="containsText" dxfId="545" priority="675" stopIfTrue="1" operator="containsText" text="Masterthese">
      <formula>NOT(ISERROR(SEARCH("Masterthese",G60)))</formula>
    </cfRule>
    <cfRule type="containsText" dxfId="544" priority="676" stopIfTrue="1" operator="containsText" text="Masterthese">
      <formula>NOT(ISERROR(SEARCH("Masterthese",G60)))</formula>
    </cfRule>
    <cfRule type="cellIs" dxfId="543" priority="677" stopIfTrue="1" operator="equal">
      <formula>"Masterthese"</formula>
    </cfRule>
    <cfRule type="cellIs" dxfId="542" priority="678" stopIfTrue="1" operator="equal">
      <formula>"Masterthese"</formula>
    </cfRule>
  </conditionalFormatting>
  <conditionalFormatting sqref="H60">
    <cfRule type="containsText" dxfId="541" priority="668" stopIfTrue="1" operator="containsText" text="Prüfung">
      <formula>NOT(ISERROR(SEARCH("Prüfung",H60)))</formula>
    </cfRule>
    <cfRule type="containsText" dxfId="540" priority="669" stopIfTrue="1" operator="containsText" text="Prüfung">
      <formula>NOT(ISERROR(SEARCH("Prüfung",H60)))</formula>
    </cfRule>
    <cfRule type="containsText" dxfId="539" priority="670" stopIfTrue="1" operator="containsText" text="Praktikum">
      <formula>NOT(ISERROR(SEARCH("Praktikum",H60)))</formula>
    </cfRule>
    <cfRule type="containsText" dxfId="538" priority="671" stopIfTrue="1" operator="containsText" text="PBA">
      <formula>NOT(ISERROR(SEARCH("PBA",H60)))</formula>
    </cfRule>
    <cfRule type="cellIs" dxfId="537" priority="672" stopIfTrue="1" operator="equal">
      <formula>"PBA"</formula>
    </cfRule>
  </conditionalFormatting>
  <conditionalFormatting sqref="H60">
    <cfRule type="containsText" dxfId="536" priority="662" stopIfTrue="1" operator="containsText" text="WS">
      <formula>NOT(ISERROR(SEARCH("WS",H60)))</formula>
    </cfRule>
    <cfRule type="containsText" dxfId="535" priority="663" stopIfTrue="1" operator="containsText" text="Diplomierung">
      <formula>NOT(ISERROR(SEARCH("Diplomierung",H60)))</formula>
    </cfRule>
    <cfRule type="containsText" dxfId="534" priority="664" stopIfTrue="1" operator="containsText" text="Masterthese">
      <formula>NOT(ISERROR(SEARCH("Masterthese",H60)))</formula>
    </cfRule>
    <cfRule type="containsText" dxfId="533" priority="665" stopIfTrue="1" operator="containsText" text="Masterthese">
      <formula>NOT(ISERROR(SEARCH("Masterthese",H60)))</formula>
    </cfRule>
    <cfRule type="cellIs" dxfId="532" priority="666" stopIfTrue="1" operator="equal">
      <formula>"Masterthese"</formula>
    </cfRule>
    <cfRule type="cellIs" dxfId="531" priority="667" stopIfTrue="1" operator="equal">
      <formula>"Masterthese"</formula>
    </cfRule>
  </conditionalFormatting>
  <conditionalFormatting sqref="H60">
    <cfRule type="containsText" dxfId="530" priority="657" stopIfTrue="1" operator="containsText" text="Prüfung">
      <formula>NOT(ISERROR(SEARCH("Prüfung",H60)))</formula>
    </cfRule>
    <cfRule type="containsText" dxfId="529" priority="658" stopIfTrue="1" operator="containsText" text="Prüfung">
      <formula>NOT(ISERROR(SEARCH("Prüfung",H60)))</formula>
    </cfRule>
    <cfRule type="containsText" dxfId="528" priority="659" stopIfTrue="1" operator="containsText" text="Praktikum">
      <formula>NOT(ISERROR(SEARCH("Praktikum",H60)))</formula>
    </cfRule>
    <cfRule type="containsText" dxfId="527" priority="660" stopIfTrue="1" operator="containsText" text="PBA">
      <formula>NOT(ISERROR(SEARCH("PBA",H60)))</formula>
    </cfRule>
    <cfRule type="cellIs" dxfId="526" priority="661" stopIfTrue="1" operator="equal">
      <formula>"PBA"</formula>
    </cfRule>
  </conditionalFormatting>
  <conditionalFormatting sqref="H60">
    <cfRule type="containsText" dxfId="525" priority="651" stopIfTrue="1" operator="containsText" text="WS">
      <formula>NOT(ISERROR(SEARCH("WS",H60)))</formula>
    </cfRule>
    <cfRule type="containsText" dxfId="524" priority="652" stopIfTrue="1" operator="containsText" text="Diplomierung">
      <formula>NOT(ISERROR(SEARCH("Diplomierung",H60)))</formula>
    </cfRule>
    <cfRule type="containsText" dxfId="523" priority="653" stopIfTrue="1" operator="containsText" text="Masterthese">
      <formula>NOT(ISERROR(SEARCH("Masterthese",H60)))</formula>
    </cfRule>
    <cfRule type="containsText" dxfId="522" priority="654" stopIfTrue="1" operator="containsText" text="Masterthese">
      <formula>NOT(ISERROR(SEARCH("Masterthese",H60)))</formula>
    </cfRule>
    <cfRule type="cellIs" dxfId="521" priority="655" stopIfTrue="1" operator="equal">
      <formula>"Masterthese"</formula>
    </cfRule>
    <cfRule type="cellIs" dxfId="520" priority="656" stopIfTrue="1" operator="equal">
      <formula>"Masterthese"</formula>
    </cfRule>
  </conditionalFormatting>
  <conditionalFormatting sqref="H55">
    <cfRule type="containsText" dxfId="519" priority="646" stopIfTrue="1" operator="containsText" text="Prüfung">
      <formula>NOT(ISERROR(SEARCH("Prüfung",H55)))</formula>
    </cfRule>
    <cfRule type="containsText" dxfId="518" priority="647" stopIfTrue="1" operator="containsText" text="Prüfung">
      <formula>NOT(ISERROR(SEARCH("Prüfung",H55)))</formula>
    </cfRule>
    <cfRule type="containsText" dxfId="517" priority="648" stopIfTrue="1" operator="containsText" text="Praktikum">
      <formula>NOT(ISERROR(SEARCH("Praktikum",H55)))</formula>
    </cfRule>
    <cfRule type="containsText" dxfId="516" priority="649" stopIfTrue="1" operator="containsText" text="PBA">
      <formula>NOT(ISERROR(SEARCH("PBA",H55)))</formula>
    </cfRule>
    <cfRule type="cellIs" dxfId="515" priority="650" stopIfTrue="1" operator="equal">
      <formula>"PBA"</formula>
    </cfRule>
  </conditionalFormatting>
  <conditionalFormatting sqref="H55">
    <cfRule type="containsText" dxfId="514" priority="640" stopIfTrue="1" operator="containsText" text="WS">
      <formula>NOT(ISERROR(SEARCH("WS",H55)))</formula>
    </cfRule>
    <cfRule type="containsText" dxfId="513" priority="641" stopIfTrue="1" operator="containsText" text="Diplomierung">
      <formula>NOT(ISERROR(SEARCH("Diplomierung",H55)))</formula>
    </cfRule>
    <cfRule type="containsText" dxfId="512" priority="642" stopIfTrue="1" operator="containsText" text="Masterthese">
      <formula>NOT(ISERROR(SEARCH("Masterthese",H55)))</formula>
    </cfRule>
    <cfRule type="containsText" dxfId="511" priority="643" stopIfTrue="1" operator="containsText" text="Masterthese">
      <formula>NOT(ISERROR(SEARCH("Masterthese",H55)))</formula>
    </cfRule>
    <cfRule type="cellIs" dxfId="510" priority="644" stopIfTrue="1" operator="equal">
      <formula>"Masterthese"</formula>
    </cfRule>
    <cfRule type="cellIs" dxfId="509" priority="645" stopIfTrue="1" operator="equal">
      <formula>"Masterthese"</formula>
    </cfRule>
  </conditionalFormatting>
  <conditionalFormatting sqref="H55">
    <cfRule type="containsText" dxfId="508" priority="635" stopIfTrue="1" operator="containsText" text="Prüfung">
      <formula>NOT(ISERROR(SEARCH("Prüfung",H55)))</formula>
    </cfRule>
    <cfRule type="containsText" dxfId="507" priority="636" stopIfTrue="1" operator="containsText" text="Prüfung">
      <formula>NOT(ISERROR(SEARCH("Prüfung",H55)))</formula>
    </cfRule>
    <cfRule type="containsText" dxfId="506" priority="637" stopIfTrue="1" operator="containsText" text="Praktikum">
      <formula>NOT(ISERROR(SEARCH("Praktikum",H55)))</formula>
    </cfRule>
    <cfRule type="containsText" dxfId="505" priority="638" stopIfTrue="1" operator="containsText" text="PBA">
      <formula>NOT(ISERROR(SEARCH("PBA",H55)))</formula>
    </cfRule>
    <cfRule type="cellIs" dxfId="504" priority="639" stopIfTrue="1" operator="equal">
      <formula>"PBA"</formula>
    </cfRule>
  </conditionalFormatting>
  <conditionalFormatting sqref="H55">
    <cfRule type="containsText" dxfId="503" priority="629" stopIfTrue="1" operator="containsText" text="WS">
      <formula>NOT(ISERROR(SEARCH("WS",H55)))</formula>
    </cfRule>
    <cfRule type="containsText" dxfId="502" priority="630" stopIfTrue="1" operator="containsText" text="Diplomierung">
      <formula>NOT(ISERROR(SEARCH("Diplomierung",H55)))</formula>
    </cfRule>
    <cfRule type="containsText" dxfId="501" priority="631" stopIfTrue="1" operator="containsText" text="Masterthese">
      <formula>NOT(ISERROR(SEARCH("Masterthese",H55)))</formula>
    </cfRule>
    <cfRule type="containsText" dxfId="500" priority="632" stopIfTrue="1" operator="containsText" text="Masterthese">
      <formula>NOT(ISERROR(SEARCH("Masterthese",H55)))</formula>
    </cfRule>
    <cfRule type="cellIs" dxfId="499" priority="633" stopIfTrue="1" operator="equal">
      <formula>"Masterthese"</formula>
    </cfRule>
    <cfRule type="cellIs" dxfId="498" priority="634" stopIfTrue="1" operator="equal">
      <formula>"Masterthese"</formula>
    </cfRule>
  </conditionalFormatting>
  <conditionalFormatting sqref="H56">
    <cfRule type="containsText" dxfId="497" priority="624" stopIfTrue="1" operator="containsText" text="Prüfung">
      <formula>NOT(ISERROR(SEARCH("Prüfung",H56)))</formula>
    </cfRule>
    <cfRule type="containsText" dxfId="496" priority="625" stopIfTrue="1" operator="containsText" text="Prüfung">
      <formula>NOT(ISERROR(SEARCH("Prüfung",H56)))</formula>
    </cfRule>
    <cfRule type="containsText" dxfId="495" priority="626" stopIfTrue="1" operator="containsText" text="Praktikum">
      <formula>NOT(ISERROR(SEARCH("Praktikum",H56)))</formula>
    </cfRule>
    <cfRule type="containsText" dxfId="494" priority="627" stopIfTrue="1" operator="containsText" text="PBA">
      <formula>NOT(ISERROR(SEARCH("PBA",H56)))</formula>
    </cfRule>
    <cfRule type="cellIs" dxfId="493" priority="628" stopIfTrue="1" operator="equal">
      <formula>"PBA"</formula>
    </cfRule>
  </conditionalFormatting>
  <conditionalFormatting sqref="H56">
    <cfRule type="containsText" dxfId="492" priority="618" stopIfTrue="1" operator="containsText" text="WS">
      <formula>NOT(ISERROR(SEARCH("WS",H56)))</formula>
    </cfRule>
    <cfRule type="containsText" dxfId="491" priority="619" stopIfTrue="1" operator="containsText" text="Diplomierung">
      <formula>NOT(ISERROR(SEARCH("Diplomierung",H56)))</formula>
    </cfRule>
    <cfRule type="containsText" dxfId="490" priority="620" stopIfTrue="1" operator="containsText" text="Masterthese">
      <formula>NOT(ISERROR(SEARCH("Masterthese",H56)))</formula>
    </cfRule>
    <cfRule type="containsText" dxfId="489" priority="621" stopIfTrue="1" operator="containsText" text="Masterthese">
      <formula>NOT(ISERROR(SEARCH("Masterthese",H56)))</formula>
    </cfRule>
    <cfRule type="cellIs" dxfId="488" priority="622" stopIfTrue="1" operator="equal">
      <formula>"Masterthese"</formula>
    </cfRule>
    <cfRule type="cellIs" dxfId="487" priority="623" stopIfTrue="1" operator="equal">
      <formula>"Masterthese"</formula>
    </cfRule>
  </conditionalFormatting>
  <conditionalFormatting sqref="H56">
    <cfRule type="containsText" dxfId="486" priority="613" stopIfTrue="1" operator="containsText" text="Prüfung">
      <formula>NOT(ISERROR(SEARCH("Prüfung",H56)))</formula>
    </cfRule>
    <cfRule type="containsText" dxfId="485" priority="614" stopIfTrue="1" operator="containsText" text="Prüfung">
      <formula>NOT(ISERROR(SEARCH("Prüfung",H56)))</formula>
    </cfRule>
    <cfRule type="containsText" dxfId="484" priority="615" stopIfTrue="1" operator="containsText" text="Praktikum">
      <formula>NOT(ISERROR(SEARCH("Praktikum",H56)))</formula>
    </cfRule>
    <cfRule type="containsText" dxfId="483" priority="616" stopIfTrue="1" operator="containsText" text="PBA">
      <formula>NOT(ISERROR(SEARCH("PBA",H56)))</formula>
    </cfRule>
    <cfRule type="cellIs" dxfId="482" priority="617" stopIfTrue="1" operator="equal">
      <formula>"PBA"</formula>
    </cfRule>
  </conditionalFormatting>
  <conditionalFormatting sqref="H56">
    <cfRule type="containsText" dxfId="481" priority="607" stopIfTrue="1" operator="containsText" text="WS">
      <formula>NOT(ISERROR(SEARCH("WS",H56)))</formula>
    </cfRule>
    <cfRule type="containsText" dxfId="480" priority="608" stopIfTrue="1" operator="containsText" text="Diplomierung">
      <formula>NOT(ISERROR(SEARCH("Diplomierung",H56)))</formula>
    </cfRule>
    <cfRule type="containsText" dxfId="479" priority="609" stopIfTrue="1" operator="containsText" text="Masterthese">
      <formula>NOT(ISERROR(SEARCH("Masterthese",H56)))</formula>
    </cfRule>
    <cfRule type="containsText" dxfId="478" priority="610" stopIfTrue="1" operator="containsText" text="Masterthese">
      <formula>NOT(ISERROR(SEARCH("Masterthese",H56)))</formula>
    </cfRule>
    <cfRule type="cellIs" dxfId="477" priority="611" stopIfTrue="1" operator="equal">
      <formula>"Masterthese"</formula>
    </cfRule>
    <cfRule type="cellIs" dxfId="476" priority="612" stopIfTrue="1" operator="equal">
      <formula>"Masterthese"</formula>
    </cfRule>
  </conditionalFormatting>
  <conditionalFormatting sqref="C14">
    <cfRule type="containsText" dxfId="475" priority="580" stopIfTrue="1" operator="containsText" text="Prüfung">
      <formula>NOT(ISERROR(SEARCH("Prüfung",C14)))</formula>
    </cfRule>
    <cfRule type="containsText" dxfId="474" priority="581" stopIfTrue="1" operator="containsText" text="Prüfung">
      <formula>NOT(ISERROR(SEARCH("Prüfung",C14)))</formula>
    </cfRule>
    <cfRule type="containsText" dxfId="473" priority="582" stopIfTrue="1" operator="containsText" text="Praktikum">
      <formula>NOT(ISERROR(SEARCH("Praktikum",C14)))</formula>
    </cfRule>
    <cfRule type="containsText" dxfId="472" priority="583" stopIfTrue="1" operator="containsText" text="PBA">
      <formula>NOT(ISERROR(SEARCH("PBA",C14)))</formula>
    </cfRule>
    <cfRule type="cellIs" dxfId="471" priority="584" stopIfTrue="1" operator="equal">
      <formula>"PBA"</formula>
    </cfRule>
  </conditionalFormatting>
  <conditionalFormatting sqref="C14">
    <cfRule type="containsText" dxfId="470" priority="574" stopIfTrue="1" operator="containsText" text="WS">
      <formula>NOT(ISERROR(SEARCH("WS",C14)))</formula>
    </cfRule>
    <cfRule type="containsText" dxfId="469" priority="575" stopIfTrue="1" operator="containsText" text="Diplomierung">
      <formula>NOT(ISERROR(SEARCH("Diplomierung",C14)))</formula>
    </cfRule>
    <cfRule type="containsText" dxfId="468" priority="576" stopIfTrue="1" operator="containsText" text="Masterthese">
      <formula>NOT(ISERROR(SEARCH("Masterthese",C14)))</formula>
    </cfRule>
    <cfRule type="containsText" dxfId="467" priority="577" stopIfTrue="1" operator="containsText" text="Masterthese">
      <formula>NOT(ISERROR(SEARCH("Masterthese",C14)))</formula>
    </cfRule>
    <cfRule type="cellIs" dxfId="466" priority="578" stopIfTrue="1" operator="equal">
      <formula>"Masterthese"</formula>
    </cfRule>
    <cfRule type="cellIs" dxfId="465" priority="579" stopIfTrue="1" operator="equal">
      <formula>"Masterthese"</formula>
    </cfRule>
  </conditionalFormatting>
  <conditionalFormatting sqref="C14">
    <cfRule type="containsText" dxfId="464" priority="569" stopIfTrue="1" operator="containsText" text="Praxisprojekt">
      <formula>NOT(ISERROR(SEARCH("Praxisprojekt",C14)))</formula>
    </cfRule>
    <cfRule type="containsText" dxfId="463" priority="570" stopIfTrue="1" operator="containsText" text="Masterarbeit">
      <formula>NOT(ISERROR(SEARCH("Masterarbeit",C14)))</formula>
    </cfRule>
    <cfRule type="containsText" dxfId="462" priority="571" stopIfTrue="1" operator="containsText" text="Masterarbeit">
      <formula>NOT(ISERROR(SEARCH("Masterarbeit",C14)))</formula>
    </cfRule>
    <cfRule type="containsText" dxfId="461" priority="572" stopIfTrue="1" operator="containsText" text="P 13">
      <formula>NOT(ISERROR(SEARCH("P 13",C14)))</formula>
    </cfRule>
    <cfRule type="containsText" dxfId="460" priority="573" stopIfTrue="1" operator="containsText" text="P 13">
      <formula>NOT(ISERROR(SEARCH("P 13",C14)))</formula>
    </cfRule>
  </conditionalFormatting>
  <conditionalFormatting sqref="C14">
    <cfRule type="containsText" dxfId="459" priority="567" stopIfTrue="1" operator="containsText" text="MArb">
      <formula>NOT(ISERROR(SEARCH("MArb",C14)))</formula>
    </cfRule>
    <cfRule type="containsText" dxfId="458" priority="568" stopIfTrue="1" operator="containsText" text="MArb">
      <formula>NOT(ISERROR(SEARCH("MArb",C14)))</formula>
    </cfRule>
  </conditionalFormatting>
  <conditionalFormatting sqref="O20 O43 Q1:XFD1048576 A6:A7 C6:D6 A57:A61 B57:C58 J19 K43 J42 A21:F42 A62:F1048576 D57:F61 K44:P46 K16:P19 I17:J18 F20 I20:K20 G21:J25 G34:J35 I36:J36 G37:J41 G42:H42 F43 I65:J65 I43:J61 G62:I62 G63:J64 G66:J1048576 F6 I6:P6 B7:P7 K21:P39 K41:P42 P40 K40:N40 K48:P1048576 P47 K47:N47 A16:J16 A18:F19 A17:C17 E17:F17 A1:P5 I26:J33 G26:H26 A44:F56 G44:H50 G54:H57 A8:P15 G59:H60">
    <cfRule type="containsText" dxfId="457" priority="566" operator="containsText" text="P13">
      <formula>NOT(ISERROR(SEARCH("P13",A1)))</formula>
    </cfRule>
  </conditionalFormatting>
  <conditionalFormatting sqref="G19:H19">
    <cfRule type="containsText" dxfId="456" priority="528" operator="containsText" text="P13">
      <formula>NOT(ISERROR(SEARCH("P13",G19)))</formula>
    </cfRule>
  </conditionalFormatting>
  <conditionalFormatting sqref="G18:H18">
    <cfRule type="containsText" dxfId="455" priority="561" stopIfTrue="1" operator="containsText" text="Prüfung">
      <formula>NOT(ISERROR(SEARCH("Prüfung",G18)))</formula>
    </cfRule>
    <cfRule type="containsText" dxfId="454" priority="562" stopIfTrue="1" operator="containsText" text="Prüfung">
      <formula>NOT(ISERROR(SEARCH("Prüfung",G18)))</formula>
    </cfRule>
    <cfRule type="containsText" dxfId="453" priority="563" stopIfTrue="1" operator="containsText" text="Praktikum">
      <formula>NOT(ISERROR(SEARCH("Praktikum",G18)))</formula>
    </cfRule>
    <cfRule type="containsText" dxfId="452" priority="564" stopIfTrue="1" operator="containsText" text="PBA">
      <formula>NOT(ISERROR(SEARCH("PBA",G18)))</formula>
    </cfRule>
    <cfRule type="cellIs" dxfId="451" priority="565" stopIfTrue="1" operator="equal">
      <formula>"PBA"</formula>
    </cfRule>
  </conditionalFormatting>
  <conditionalFormatting sqref="G18:H18">
    <cfRule type="containsText" dxfId="450" priority="555" stopIfTrue="1" operator="containsText" text="WS">
      <formula>NOT(ISERROR(SEARCH("WS",G18)))</formula>
    </cfRule>
    <cfRule type="containsText" dxfId="449" priority="556" stopIfTrue="1" operator="containsText" text="Diplomierung">
      <formula>NOT(ISERROR(SEARCH("Diplomierung",G18)))</formula>
    </cfRule>
    <cfRule type="containsText" dxfId="448" priority="557" stopIfTrue="1" operator="containsText" text="Masterthese">
      <formula>NOT(ISERROR(SEARCH("Masterthese",G18)))</formula>
    </cfRule>
    <cfRule type="containsText" dxfId="447" priority="558" stopIfTrue="1" operator="containsText" text="Masterthese">
      <formula>NOT(ISERROR(SEARCH("Masterthese",G18)))</formula>
    </cfRule>
    <cfRule type="cellIs" dxfId="446" priority="559" stopIfTrue="1" operator="equal">
      <formula>"Masterthese"</formula>
    </cfRule>
    <cfRule type="cellIs" dxfId="445" priority="560" stopIfTrue="1" operator="equal">
      <formula>"Masterthese"</formula>
    </cfRule>
  </conditionalFormatting>
  <conditionalFormatting sqref="G18:H18">
    <cfRule type="containsText" dxfId="444" priority="550" stopIfTrue="1" operator="containsText" text="Praxisprojekt">
      <formula>NOT(ISERROR(SEARCH("Praxisprojekt",G18)))</formula>
    </cfRule>
    <cfRule type="containsText" dxfId="443" priority="551" stopIfTrue="1" operator="containsText" text="Masterarbeit">
      <formula>NOT(ISERROR(SEARCH("Masterarbeit",G18)))</formula>
    </cfRule>
    <cfRule type="containsText" dxfId="442" priority="552" stopIfTrue="1" operator="containsText" text="Masterarbeit">
      <formula>NOT(ISERROR(SEARCH("Masterarbeit",G18)))</formula>
    </cfRule>
    <cfRule type="containsText" dxfId="441" priority="553" stopIfTrue="1" operator="containsText" text="P 13">
      <formula>NOT(ISERROR(SEARCH("P 13",G18)))</formula>
    </cfRule>
    <cfRule type="containsText" dxfId="440" priority="554" stopIfTrue="1" operator="containsText" text="P 13">
      <formula>NOT(ISERROR(SEARCH("P 13",G18)))</formula>
    </cfRule>
  </conditionalFormatting>
  <conditionalFormatting sqref="G18:H18">
    <cfRule type="containsText" dxfId="439" priority="548" stopIfTrue="1" operator="containsText" text="MArb">
      <formula>NOT(ISERROR(SEARCH("MArb",G18)))</formula>
    </cfRule>
    <cfRule type="containsText" dxfId="438" priority="549" stopIfTrue="1" operator="containsText" text="MArb">
      <formula>NOT(ISERROR(SEARCH("MArb",G18)))</formula>
    </cfRule>
  </conditionalFormatting>
  <conditionalFormatting sqref="G18:H18">
    <cfRule type="containsText" dxfId="437" priority="547" operator="containsText" text="P13">
      <formula>NOT(ISERROR(SEARCH("P13",G18)))</formula>
    </cfRule>
  </conditionalFormatting>
  <conditionalFormatting sqref="G19:H19">
    <cfRule type="containsText" dxfId="436" priority="542" stopIfTrue="1" operator="containsText" text="Prüfung">
      <formula>NOT(ISERROR(SEARCH("Prüfung",G19)))</formula>
    </cfRule>
    <cfRule type="containsText" dxfId="435" priority="543" stopIfTrue="1" operator="containsText" text="Prüfung">
      <formula>NOT(ISERROR(SEARCH("Prüfung",G19)))</formula>
    </cfRule>
    <cfRule type="containsText" dxfId="434" priority="544" stopIfTrue="1" operator="containsText" text="Praktikum">
      <formula>NOT(ISERROR(SEARCH("Praktikum",G19)))</formula>
    </cfRule>
    <cfRule type="containsText" dxfId="433" priority="545" stopIfTrue="1" operator="containsText" text="PBA">
      <formula>NOT(ISERROR(SEARCH("PBA",G19)))</formula>
    </cfRule>
    <cfRule type="cellIs" dxfId="432" priority="546" stopIfTrue="1" operator="equal">
      <formula>"PBA"</formula>
    </cfRule>
  </conditionalFormatting>
  <conditionalFormatting sqref="G19:H19">
    <cfRule type="containsText" dxfId="431" priority="536" stopIfTrue="1" operator="containsText" text="WS">
      <formula>NOT(ISERROR(SEARCH("WS",G19)))</formula>
    </cfRule>
    <cfRule type="containsText" dxfId="430" priority="537" stopIfTrue="1" operator="containsText" text="Diplomierung">
      <formula>NOT(ISERROR(SEARCH("Diplomierung",G19)))</formula>
    </cfRule>
    <cfRule type="containsText" dxfId="429" priority="538" stopIfTrue="1" operator="containsText" text="Masterthese">
      <formula>NOT(ISERROR(SEARCH("Masterthese",G19)))</formula>
    </cfRule>
    <cfRule type="containsText" dxfId="428" priority="539" stopIfTrue="1" operator="containsText" text="Masterthese">
      <formula>NOT(ISERROR(SEARCH("Masterthese",G19)))</formula>
    </cfRule>
    <cfRule type="cellIs" dxfId="427" priority="540" stopIfTrue="1" operator="equal">
      <formula>"Masterthese"</formula>
    </cfRule>
    <cfRule type="cellIs" dxfId="426" priority="541" stopIfTrue="1" operator="equal">
      <formula>"Masterthese"</formula>
    </cfRule>
  </conditionalFormatting>
  <conditionalFormatting sqref="G19:H19">
    <cfRule type="containsText" dxfId="425" priority="531" stopIfTrue="1" operator="containsText" text="Praxisprojekt">
      <formula>NOT(ISERROR(SEARCH("Praxisprojekt",G19)))</formula>
    </cfRule>
    <cfRule type="containsText" dxfId="424" priority="532" stopIfTrue="1" operator="containsText" text="Masterarbeit">
      <formula>NOT(ISERROR(SEARCH("Masterarbeit",G19)))</formula>
    </cfRule>
    <cfRule type="containsText" dxfId="423" priority="533" stopIfTrue="1" operator="containsText" text="Masterarbeit">
      <formula>NOT(ISERROR(SEARCH("Masterarbeit",G19)))</formula>
    </cfRule>
    <cfRule type="containsText" dxfId="422" priority="534" stopIfTrue="1" operator="containsText" text="P 13">
      <formula>NOT(ISERROR(SEARCH("P 13",G19)))</formula>
    </cfRule>
    <cfRule type="containsText" dxfId="421" priority="535" stopIfTrue="1" operator="containsText" text="P 13">
      <formula>NOT(ISERROR(SEARCH("P 13",G19)))</formula>
    </cfRule>
  </conditionalFormatting>
  <conditionalFormatting sqref="G19:H19">
    <cfRule type="containsText" dxfId="420" priority="529" stopIfTrue="1" operator="containsText" text="MArb">
      <formula>NOT(ISERROR(SEARCH("MArb",G19)))</formula>
    </cfRule>
    <cfRule type="containsText" dxfId="419" priority="530" stopIfTrue="1" operator="containsText" text="MArb">
      <formula>NOT(ISERROR(SEARCH("MArb",G19)))</formula>
    </cfRule>
  </conditionalFormatting>
  <conditionalFormatting sqref="G28:H28">
    <cfRule type="containsText" dxfId="418" priority="523" stopIfTrue="1" operator="containsText" text="Prüfung">
      <formula>NOT(ISERROR(SEARCH("Prüfung",G28)))</formula>
    </cfRule>
    <cfRule type="containsText" dxfId="417" priority="524" stopIfTrue="1" operator="containsText" text="Prüfung">
      <formula>NOT(ISERROR(SEARCH("Prüfung",G28)))</formula>
    </cfRule>
    <cfRule type="containsText" dxfId="416" priority="525" stopIfTrue="1" operator="containsText" text="Praktikum">
      <formula>NOT(ISERROR(SEARCH("Praktikum",G28)))</formula>
    </cfRule>
    <cfRule type="containsText" dxfId="415" priority="526" stopIfTrue="1" operator="containsText" text="PBA">
      <formula>NOT(ISERROR(SEARCH("PBA",G28)))</formula>
    </cfRule>
    <cfRule type="cellIs" dxfId="414" priority="527" stopIfTrue="1" operator="equal">
      <formula>"PBA"</formula>
    </cfRule>
  </conditionalFormatting>
  <conditionalFormatting sqref="G28:H28">
    <cfRule type="containsText" dxfId="413" priority="517" stopIfTrue="1" operator="containsText" text="WS">
      <formula>NOT(ISERROR(SEARCH("WS",G28)))</formula>
    </cfRule>
    <cfRule type="containsText" dxfId="412" priority="518" stopIfTrue="1" operator="containsText" text="Diplomierung">
      <formula>NOT(ISERROR(SEARCH("Diplomierung",G28)))</formula>
    </cfRule>
    <cfRule type="containsText" dxfId="411" priority="519" stopIfTrue="1" operator="containsText" text="Masterthese">
      <formula>NOT(ISERROR(SEARCH("Masterthese",G28)))</formula>
    </cfRule>
    <cfRule type="containsText" dxfId="410" priority="520" stopIfTrue="1" operator="containsText" text="Masterthese">
      <formula>NOT(ISERROR(SEARCH("Masterthese",G28)))</formula>
    </cfRule>
    <cfRule type="cellIs" dxfId="409" priority="521" stopIfTrue="1" operator="equal">
      <formula>"Masterthese"</formula>
    </cfRule>
    <cfRule type="cellIs" dxfId="408" priority="522" stopIfTrue="1" operator="equal">
      <formula>"Masterthese"</formula>
    </cfRule>
  </conditionalFormatting>
  <conditionalFormatting sqref="G28:H28">
    <cfRule type="containsText" dxfId="407" priority="512" stopIfTrue="1" operator="containsText" text="Praxisprojekt">
      <formula>NOT(ISERROR(SEARCH("Praxisprojekt",G28)))</formula>
    </cfRule>
    <cfRule type="containsText" dxfId="406" priority="513" stopIfTrue="1" operator="containsText" text="Masterarbeit">
      <formula>NOT(ISERROR(SEARCH("Masterarbeit",G28)))</formula>
    </cfRule>
    <cfRule type="containsText" dxfId="405" priority="514" stopIfTrue="1" operator="containsText" text="Masterarbeit">
      <formula>NOT(ISERROR(SEARCH("Masterarbeit",G28)))</formula>
    </cfRule>
    <cfRule type="containsText" dxfId="404" priority="515" stopIfTrue="1" operator="containsText" text="P 13">
      <formula>NOT(ISERROR(SEARCH("P 13",G28)))</formula>
    </cfRule>
    <cfRule type="containsText" dxfId="403" priority="516" stopIfTrue="1" operator="containsText" text="P 13">
      <formula>NOT(ISERROR(SEARCH("P 13",G28)))</formula>
    </cfRule>
  </conditionalFormatting>
  <conditionalFormatting sqref="G28:H28">
    <cfRule type="containsText" dxfId="402" priority="510" stopIfTrue="1" operator="containsText" text="MArb">
      <formula>NOT(ISERROR(SEARCH("MArb",G28)))</formula>
    </cfRule>
    <cfRule type="containsText" dxfId="401" priority="511" stopIfTrue="1" operator="containsText" text="MArb">
      <formula>NOT(ISERROR(SEARCH("MArb",G28)))</formula>
    </cfRule>
  </conditionalFormatting>
  <conditionalFormatting sqref="G28:H28">
    <cfRule type="containsText" dxfId="400" priority="509" operator="containsText" text="P13">
      <formula>NOT(ISERROR(SEARCH("P13",G28)))</formula>
    </cfRule>
  </conditionalFormatting>
  <conditionalFormatting sqref="G32:H32">
    <cfRule type="containsText" dxfId="399" priority="466" stopIfTrue="1" operator="containsText" text="Prüfung">
      <formula>NOT(ISERROR(SEARCH("Prüfung",G32)))</formula>
    </cfRule>
    <cfRule type="containsText" dxfId="398" priority="467" stopIfTrue="1" operator="containsText" text="Prüfung">
      <formula>NOT(ISERROR(SEARCH("Prüfung",G32)))</formula>
    </cfRule>
    <cfRule type="containsText" dxfId="397" priority="468" stopIfTrue="1" operator="containsText" text="Praktikum">
      <formula>NOT(ISERROR(SEARCH("Praktikum",G32)))</formula>
    </cfRule>
    <cfRule type="containsText" dxfId="396" priority="469" stopIfTrue="1" operator="containsText" text="PBA">
      <formula>NOT(ISERROR(SEARCH("PBA",G32)))</formula>
    </cfRule>
    <cfRule type="cellIs" dxfId="395" priority="470" stopIfTrue="1" operator="equal">
      <formula>"PBA"</formula>
    </cfRule>
  </conditionalFormatting>
  <conditionalFormatting sqref="G32:H32">
    <cfRule type="containsText" dxfId="394" priority="460" stopIfTrue="1" operator="containsText" text="WS">
      <formula>NOT(ISERROR(SEARCH("WS",G32)))</formula>
    </cfRule>
    <cfRule type="containsText" dxfId="393" priority="461" stopIfTrue="1" operator="containsText" text="Diplomierung">
      <formula>NOT(ISERROR(SEARCH("Diplomierung",G32)))</formula>
    </cfRule>
    <cfRule type="containsText" dxfId="392" priority="462" stopIfTrue="1" operator="containsText" text="Masterthese">
      <formula>NOT(ISERROR(SEARCH("Masterthese",G32)))</formula>
    </cfRule>
    <cfRule type="containsText" dxfId="391" priority="463" stopIfTrue="1" operator="containsText" text="Masterthese">
      <formula>NOT(ISERROR(SEARCH("Masterthese",G32)))</formula>
    </cfRule>
    <cfRule type="cellIs" dxfId="390" priority="464" stopIfTrue="1" operator="equal">
      <formula>"Masterthese"</formula>
    </cfRule>
    <cfRule type="cellIs" dxfId="389" priority="465" stopIfTrue="1" operator="equal">
      <formula>"Masterthese"</formula>
    </cfRule>
  </conditionalFormatting>
  <conditionalFormatting sqref="G32:H32">
    <cfRule type="containsText" dxfId="388" priority="455" stopIfTrue="1" operator="containsText" text="Praxisprojekt">
      <formula>NOT(ISERROR(SEARCH("Praxisprojekt",G32)))</formula>
    </cfRule>
    <cfRule type="containsText" dxfId="387" priority="456" stopIfTrue="1" operator="containsText" text="Masterarbeit">
      <formula>NOT(ISERROR(SEARCH("Masterarbeit",G32)))</formula>
    </cfRule>
    <cfRule type="containsText" dxfId="386" priority="457" stopIfTrue="1" operator="containsText" text="Masterarbeit">
      <formula>NOT(ISERROR(SEARCH("Masterarbeit",G32)))</formula>
    </cfRule>
    <cfRule type="containsText" dxfId="385" priority="458" stopIfTrue="1" operator="containsText" text="P 13">
      <formula>NOT(ISERROR(SEARCH("P 13",G32)))</formula>
    </cfRule>
    <cfRule type="containsText" dxfId="384" priority="459" stopIfTrue="1" operator="containsText" text="P 13">
      <formula>NOT(ISERROR(SEARCH("P 13",G32)))</formula>
    </cfRule>
  </conditionalFormatting>
  <conditionalFormatting sqref="G32:H32">
    <cfRule type="containsText" dxfId="383" priority="453" stopIfTrue="1" operator="containsText" text="MArb">
      <formula>NOT(ISERROR(SEARCH("MArb",G32)))</formula>
    </cfRule>
    <cfRule type="containsText" dxfId="382" priority="454" stopIfTrue="1" operator="containsText" text="MArb">
      <formula>NOT(ISERROR(SEARCH("MArb",G32)))</formula>
    </cfRule>
  </conditionalFormatting>
  <conditionalFormatting sqref="G32:H32">
    <cfRule type="containsText" dxfId="381" priority="452" operator="containsText" text="P13">
      <formula>NOT(ISERROR(SEARCH("P13",G32)))</formula>
    </cfRule>
  </conditionalFormatting>
  <conditionalFormatting sqref="G31:H31">
    <cfRule type="containsText" dxfId="380" priority="485" stopIfTrue="1" operator="containsText" text="Prüfung">
      <formula>NOT(ISERROR(SEARCH("Prüfung",G31)))</formula>
    </cfRule>
    <cfRule type="containsText" dxfId="379" priority="486" stopIfTrue="1" operator="containsText" text="Prüfung">
      <formula>NOT(ISERROR(SEARCH("Prüfung",G31)))</formula>
    </cfRule>
    <cfRule type="containsText" dxfId="378" priority="487" stopIfTrue="1" operator="containsText" text="Praktikum">
      <formula>NOT(ISERROR(SEARCH("Praktikum",G31)))</formula>
    </cfRule>
    <cfRule type="containsText" dxfId="377" priority="488" stopIfTrue="1" operator="containsText" text="PBA">
      <formula>NOT(ISERROR(SEARCH("PBA",G31)))</formula>
    </cfRule>
    <cfRule type="cellIs" dxfId="376" priority="489" stopIfTrue="1" operator="equal">
      <formula>"PBA"</formula>
    </cfRule>
  </conditionalFormatting>
  <conditionalFormatting sqref="G31:H31">
    <cfRule type="containsText" dxfId="375" priority="479" stopIfTrue="1" operator="containsText" text="WS">
      <formula>NOT(ISERROR(SEARCH("WS",G31)))</formula>
    </cfRule>
    <cfRule type="containsText" dxfId="374" priority="480" stopIfTrue="1" operator="containsText" text="Diplomierung">
      <formula>NOT(ISERROR(SEARCH("Diplomierung",G31)))</formula>
    </cfRule>
    <cfRule type="containsText" dxfId="373" priority="481" stopIfTrue="1" operator="containsText" text="Masterthese">
      <formula>NOT(ISERROR(SEARCH("Masterthese",G31)))</formula>
    </cfRule>
    <cfRule type="containsText" dxfId="372" priority="482" stopIfTrue="1" operator="containsText" text="Masterthese">
      <formula>NOT(ISERROR(SEARCH("Masterthese",G31)))</formula>
    </cfRule>
    <cfRule type="cellIs" dxfId="371" priority="483" stopIfTrue="1" operator="equal">
      <formula>"Masterthese"</formula>
    </cfRule>
    <cfRule type="cellIs" dxfId="370" priority="484" stopIfTrue="1" operator="equal">
      <formula>"Masterthese"</formula>
    </cfRule>
  </conditionalFormatting>
  <conditionalFormatting sqref="G31:H31">
    <cfRule type="containsText" dxfId="369" priority="474" stopIfTrue="1" operator="containsText" text="Praxisprojekt">
      <formula>NOT(ISERROR(SEARCH("Praxisprojekt",G31)))</formula>
    </cfRule>
    <cfRule type="containsText" dxfId="368" priority="475" stopIfTrue="1" operator="containsText" text="Masterarbeit">
      <formula>NOT(ISERROR(SEARCH("Masterarbeit",G31)))</formula>
    </cfRule>
    <cfRule type="containsText" dxfId="367" priority="476" stopIfTrue="1" operator="containsText" text="Masterarbeit">
      <formula>NOT(ISERROR(SEARCH("Masterarbeit",G31)))</formula>
    </cfRule>
    <cfRule type="containsText" dxfId="366" priority="477" stopIfTrue="1" operator="containsText" text="P 13">
      <formula>NOT(ISERROR(SEARCH("P 13",G31)))</formula>
    </cfRule>
    <cfRule type="containsText" dxfId="365" priority="478" stopIfTrue="1" operator="containsText" text="P 13">
      <formula>NOT(ISERROR(SEARCH("P 13",G31)))</formula>
    </cfRule>
  </conditionalFormatting>
  <conditionalFormatting sqref="G31:H31">
    <cfRule type="containsText" dxfId="364" priority="472" stopIfTrue="1" operator="containsText" text="MArb">
      <formula>NOT(ISERROR(SEARCH("MArb",G31)))</formula>
    </cfRule>
    <cfRule type="containsText" dxfId="363" priority="473" stopIfTrue="1" operator="containsText" text="MArb">
      <formula>NOT(ISERROR(SEARCH("MArb",G31)))</formula>
    </cfRule>
  </conditionalFormatting>
  <conditionalFormatting sqref="G31:H31">
    <cfRule type="containsText" dxfId="362" priority="471" operator="containsText" text="P13">
      <formula>NOT(ISERROR(SEARCH("P13",G31)))</formula>
    </cfRule>
  </conditionalFormatting>
  <conditionalFormatting sqref="G36:H36">
    <cfRule type="containsText" dxfId="361" priority="447" stopIfTrue="1" operator="containsText" text="Prüfung">
      <formula>NOT(ISERROR(SEARCH("Prüfung",G36)))</formula>
    </cfRule>
    <cfRule type="containsText" dxfId="360" priority="448" stopIfTrue="1" operator="containsText" text="Prüfung">
      <formula>NOT(ISERROR(SEARCH("Prüfung",G36)))</formula>
    </cfRule>
    <cfRule type="containsText" dxfId="359" priority="449" stopIfTrue="1" operator="containsText" text="Praktikum">
      <formula>NOT(ISERROR(SEARCH("Praktikum",G36)))</formula>
    </cfRule>
    <cfRule type="containsText" dxfId="358" priority="450" stopIfTrue="1" operator="containsText" text="PBA">
      <formula>NOT(ISERROR(SEARCH("PBA",G36)))</formula>
    </cfRule>
    <cfRule type="cellIs" dxfId="357" priority="451" stopIfTrue="1" operator="equal">
      <formula>"PBA"</formula>
    </cfRule>
  </conditionalFormatting>
  <conditionalFormatting sqref="G36:H36">
    <cfRule type="containsText" dxfId="356" priority="441" stopIfTrue="1" operator="containsText" text="WS">
      <formula>NOT(ISERROR(SEARCH("WS",G36)))</formula>
    </cfRule>
    <cfRule type="containsText" dxfId="355" priority="442" stopIfTrue="1" operator="containsText" text="Diplomierung">
      <formula>NOT(ISERROR(SEARCH("Diplomierung",G36)))</formula>
    </cfRule>
    <cfRule type="containsText" dxfId="354" priority="443" stopIfTrue="1" operator="containsText" text="Masterthese">
      <formula>NOT(ISERROR(SEARCH("Masterthese",G36)))</formula>
    </cfRule>
    <cfRule type="containsText" dxfId="353" priority="444" stopIfTrue="1" operator="containsText" text="Masterthese">
      <formula>NOT(ISERROR(SEARCH("Masterthese",G36)))</formula>
    </cfRule>
    <cfRule type="cellIs" dxfId="352" priority="445" stopIfTrue="1" operator="equal">
      <formula>"Masterthese"</formula>
    </cfRule>
    <cfRule type="cellIs" dxfId="351" priority="446" stopIfTrue="1" operator="equal">
      <formula>"Masterthese"</formula>
    </cfRule>
  </conditionalFormatting>
  <conditionalFormatting sqref="G36:H36">
    <cfRule type="containsText" dxfId="350" priority="436" stopIfTrue="1" operator="containsText" text="Praxisprojekt">
      <formula>NOT(ISERROR(SEARCH("Praxisprojekt",G36)))</formula>
    </cfRule>
    <cfRule type="containsText" dxfId="349" priority="437" stopIfTrue="1" operator="containsText" text="Masterarbeit">
      <formula>NOT(ISERROR(SEARCH("Masterarbeit",G36)))</formula>
    </cfRule>
    <cfRule type="containsText" dxfId="348" priority="438" stopIfTrue="1" operator="containsText" text="Masterarbeit">
      <formula>NOT(ISERROR(SEARCH("Masterarbeit",G36)))</formula>
    </cfRule>
    <cfRule type="containsText" dxfId="347" priority="439" stopIfTrue="1" operator="containsText" text="P 13">
      <formula>NOT(ISERROR(SEARCH("P 13",G36)))</formula>
    </cfRule>
    <cfRule type="containsText" dxfId="346" priority="440" stopIfTrue="1" operator="containsText" text="P 13">
      <formula>NOT(ISERROR(SEARCH("P 13",G36)))</formula>
    </cfRule>
  </conditionalFormatting>
  <conditionalFormatting sqref="G36:H36">
    <cfRule type="containsText" dxfId="345" priority="434" stopIfTrue="1" operator="containsText" text="MArb">
      <formula>NOT(ISERROR(SEARCH("MArb",G36)))</formula>
    </cfRule>
    <cfRule type="containsText" dxfId="344" priority="435" stopIfTrue="1" operator="containsText" text="MArb">
      <formula>NOT(ISERROR(SEARCH("MArb",G36)))</formula>
    </cfRule>
  </conditionalFormatting>
  <conditionalFormatting sqref="G36:H36">
    <cfRule type="containsText" dxfId="343" priority="433" operator="containsText" text="P13">
      <formula>NOT(ISERROR(SEARCH("P13",G36)))</formula>
    </cfRule>
  </conditionalFormatting>
  <conditionalFormatting sqref="G52:H53">
    <cfRule type="containsText" dxfId="342" priority="428" stopIfTrue="1" operator="containsText" text="Prüfung">
      <formula>NOT(ISERROR(SEARCH("Prüfung",G52)))</formula>
    </cfRule>
    <cfRule type="containsText" dxfId="341" priority="429" stopIfTrue="1" operator="containsText" text="Prüfung">
      <formula>NOT(ISERROR(SEARCH("Prüfung",G52)))</formula>
    </cfRule>
    <cfRule type="containsText" dxfId="340" priority="430" stopIfTrue="1" operator="containsText" text="Praktikum">
      <formula>NOT(ISERROR(SEARCH("Praktikum",G52)))</formula>
    </cfRule>
    <cfRule type="containsText" dxfId="339" priority="431" stopIfTrue="1" operator="containsText" text="PBA">
      <formula>NOT(ISERROR(SEARCH("PBA",G52)))</formula>
    </cfRule>
    <cfRule type="cellIs" dxfId="338" priority="432" stopIfTrue="1" operator="equal">
      <formula>"PBA"</formula>
    </cfRule>
  </conditionalFormatting>
  <conditionalFormatting sqref="G52:H53">
    <cfRule type="containsText" dxfId="337" priority="422" stopIfTrue="1" operator="containsText" text="WS">
      <formula>NOT(ISERROR(SEARCH("WS",G52)))</formula>
    </cfRule>
    <cfRule type="containsText" dxfId="336" priority="423" stopIfTrue="1" operator="containsText" text="Diplomierung">
      <formula>NOT(ISERROR(SEARCH("Diplomierung",G52)))</formula>
    </cfRule>
    <cfRule type="containsText" dxfId="335" priority="424" stopIfTrue="1" operator="containsText" text="Masterthese">
      <formula>NOT(ISERROR(SEARCH("Masterthese",G52)))</formula>
    </cfRule>
    <cfRule type="containsText" dxfId="334" priority="425" stopIfTrue="1" operator="containsText" text="Masterthese">
      <formula>NOT(ISERROR(SEARCH("Masterthese",G52)))</formula>
    </cfRule>
    <cfRule type="cellIs" dxfId="333" priority="426" stopIfTrue="1" operator="equal">
      <formula>"Masterthese"</formula>
    </cfRule>
    <cfRule type="cellIs" dxfId="332" priority="427" stopIfTrue="1" operator="equal">
      <formula>"Masterthese"</formula>
    </cfRule>
  </conditionalFormatting>
  <conditionalFormatting sqref="G52:G53">
    <cfRule type="containsText" dxfId="331" priority="411" stopIfTrue="1" operator="containsText" text="WS">
      <formula>NOT(ISERROR(SEARCH("WS",G52)))</formula>
    </cfRule>
    <cfRule type="containsText" dxfId="330" priority="412" stopIfTrue="1" operator="containsText" text="Diplomierung">
      <formula>NOT(ISERROR(SEARCH("Diplomierung",G52)))</formula>
    </cfRule>
    <cfRule type="containsText" dxfId="329" priority="413" stopIfTrue="1" operator="containsText" text="Masterthese">
      <formula>NOT(ISERROR(SEARCH("Masterthese",G52)))</formula>
    </cfRule>
    <cfRule type="containsText" dxfId="328" priority="414" stopIfTrue="1" operator="containsText" text="Masterthese">
      <formula>NOT(ISERROR(SEARCH("Masterthese",G52)))</formula>
    </cfRule>
    <cfRule type="cellIs" dxfId="327" priority="415" stopIfTrue="1" operator="equal">
      <formula>"Masterthese"</formula>
    </cfRule>
    <cfRule type="cellIs" dxfId="326" priority="416" stopIfTrue="1" operator="equal">
      <formula>"Masterthese"</formula>
    </cfRule>
  </conditionalFormatting>
  <conditionalFormatting sqref="G52:G53">
    <cfRule type="containsText" dxfId="325" priority="417" stopIfTrue="1" operator="containsText" text="Prüfung">
      <formula>NOT(ISERROR(SEARCH("Prüfung",G52)))</formula>
    </cfRule>
    <cfRule type="containsText" dxfId="324" priority="418" stopIfTrue="1" operator="containsText" text="Prüfung">
      <formula>NOT(ISERROR(SEARCH("Prüfung",G52)))</formula>
    </cfRule>
    <cfRule type="containsText" dxfId="323" priority="419" stopIfTrue="1" operator="containsText" text="Praktikum">
      <formula>NOT(ISERROR(SEARCH("Praktikum",G52)))</formula>
    </cfRule>
    <cfRule type="containsText" dxfId="322" priority="420" stopIfTrue="1" operator="containsText" text="PBA">
      <formula>NOT(ISERROR(SEARCH("PBA",G52)))</formula>
    </cfRule>
    <cfRule type="cellIs" dxfId="321" priority="421" stopIfTrue="1" operator="equal">
      <formula>"PBA"</formula>
    </cfRule>
  </conditionalFormatting>
  <conditionalFormatting sqref="G52:H53">
    <cfRule type="containsText" dxfId="320" priority="406" stopIfTrue="1" operator="containsText" text="Praxisprojekt">
      <formula>NOT(ISERROR(SEARCH("Praxisprojekt",G52)))</formula>
    </cfRule>
    <cfRule type="containsText" dxfId="319" priority="407" stopIfTrue="1" operator="containsText" text="Masterarbeit">
      <formula>NOT(ISERROR(SEARCH("Masterarbeit",G52)))</formula>
    </cfRule>
    <cfRule type="containsText" dxfId="318" priority="408" stopIfTrue="1" operator="containsText" text="Masterarbeit">
      <formula>NOT(ISERROR(SEARCH("Masterarbeit",G52)))</formula>
    </cfRule>
    <cfRule type="containsText" dxfId="317" priority="409" stopIfTrue="1" operator="containsText" text="P 13">
      <formula>NOT(ISERROR(SEARCH("P 13",G52)))</formula>
    </cfRule>
    <cfRule type="containsText" dxfId="316" priority="410" stopIfTrue="1" operator="containsText" text="P 13">
      <formula>NOT(ISERROR(SEARCH("P 13",G52)))</formula>
    </cfRule>
  </conditionalFormatting>
  <conditionalFormatting sqref="G52:H53">
    <cfRule type="containsText" dxfId="315" priority="404" stopIfTrue="1" operator="containsText" text="MArb">
      <formula>NOT(ISERROR(SEARCH("MArb",G52)))</formula>
    </cfRule>
    <cfRule type="containsText" dxfId="314" priority="405" stopIfTrue="1" operator="containsText" text="MArb">
      <formula>NOT(ISERROR(SEARCH("MArb",G52)))</formula>
    </cfRule>
  </conditionalFormatting>
  <conditionalFormatting sqref="G52:H53">
    <cfRule type="containsText" dxfId="313" priority="399" stopIfTrue="1" operator="containsText" text="Prüfung">
      <formula>NOT(ISERROR(SEARCH("Prüfung",G52)))</formula>
    </cfRule>
    <cfRule type="containsText" dxfId="312" priority="400" stopIfTrue="1" operator="containsText" text="Prüfung">
      <formula>NOT(ISERROR(SEARCH("Prüfung",G52)))</formula>
    </cfRule>
    <cfRule type="containsText" dxfId="311" priority="401" stopIfTrue="1" operator="containsText" text="Praktikum">
      <formula>NOT(ISERROR(SEARCH("Praktikum",G52)))</formula>
    </cfRule>
    <cfRule type="containsText" dxfId="310" priority="402" stopIfTrue="1" operator="containsText" text="PBA">
      <formula>NOT(ISERROR(SEARCH("PBA",G52)))</formula>
    </cfRule>
    <cfRule type="cellIs" dxfId="309" priority="403" stopIfTrue="1" operator="equal">
      <formula>"PBA"</formula>
    </cfRule>
  </conditionalFormatting>
  <conditionalFormatting sqref="G52:H53">
    <cfRule type="containsText" dxfId="308" priority="393" stopIfTrue="1" operator="containsText" text="WS">
      <formula>NOT(ISERROR(SEARCH("WS",G52)))</formula>
    </cfRule>
    <cfRule type="containsText" dxfId="307" priority="394" stopIfTrue="1" operator="containsText" text="Diplomierung">
      <formula>NOT(ISERROR(SEARCH("Diplomierung",G52)))</formula>
    </cfRule>
    <cfRule type="containsText" dxfId="306" priority="395" stopIfTrue="1" operator="containsText" text="Masterthese">
      <formula>NOT(ISERROR(SEARCH("Masterthese",G52)))</formula>
    </cfRule>
    <cfRule type="containsText" dxfId="305" priority="396" stopIfTrue="1" operator="containsText" text="Masterthese">
      <formula>NOT(ISERROR(SEARCH("Masterthese",G52)))</formula>
    </cfRule>
    <cfRule type="cellIs" dxfId="304" priority="397" stopIfTrue="1" operator="equal">
      <formula>"Masterthese"</formula>
    </cfRule>
    <cfRule type="cellIs" dxfId="303" priority="398" stopIfTrue="1" operator="equal">
      <formula>"Masterthese"</formula>
    </cfRule>
  </conditionalFormatting>
  <conditionalFormatting sqref="G52:H53">
    <cfRule type="containsText" dxfId="302" priority="392" operator="containsText" text="P13">
      <formula>NOT(ISERROR(SEARCH("P13",G52)))</formula>
    </cfRule>
  </conditionalFormatting>
  <conditionalFormatting sqref="G58:H58">
    <cfRule type="containsText" dxfId="301" priority="387" stopIfTrue="1" operator="containsText" text="Prüfung">
      <formula>NOT(ISERROR(SEARCH("Prüfung",G58)))</formula>
    </cfRule>
    <cfRule type="containsText" dxfId="300" priority="388" stopIfTrue="1" operator="containsText" text="Prüfung">
      <formula>NOT(ISERROR(SEARCH("Prüfung",G58)))</formula>
    </cfRule>
    <cfRule type="containsText" dxfId="299" priority="389" stopIfTrue="1" operator="containsText" text="Praktikum">
      <formula>NOT(ISERROR(SEARCH("Praktikum",G58)))</formula>
    </cfRule>
    <cfRule type="containsText" dxfId="298" priority="390" stopIfTrue="1" operator="containsText" text="PBA">
      <formula>NOT(ISERROR(SEARCH("PBA",G58)))</formula>
    </cfRule>
    <cfRule type="cellIs" dxfId="297" priority="391" stopIfTrue="1" operator="equal">
      <formula>"PBA"</formula>
    </cfRule>
  </conditionalFormatting>
  <conditionalFormatting sqref="G58:H58">
    <cfRule type="containsText" dxfId="296" priority="381" stopIfTrue="1" operator="containsText" text="WS">
      <formula>NOT(ISERROR(SEARCH("WS",G58)))</formula>
    </cfRule>
    <cfRule type="containsText" dxfId="295" priority="382" stopIfTrue="1" operator="containsText" text="Diplomierung">
      <formula>NOT(ISERROR(SEARCH("Diplomierung",G58)))</formula>
    </cfRule>
    <cfRule type="containsText" dxfId="294" priority="383" stopIfTrue="1" operator="containsText" text="Masterthese">
      <formula>NOT(ISERROR(SEARCH("Masterthese",G58)))</formula>
    </cfRule>
    <cfRule type="containsText" dxfId="293" priority="384" stopIfTrue="1" operator="containsText" text="Masterthese">
      <formula>NOT(ISERROR(SEARCH("Masterthese",G58)))</formula>
    </cfRule>
    <cfRule type="cellIs" dxfId="292" priority="385" stopIfTrue="1" operator="equal">
      <formula>"Masterthese"</formula>
    </cfRule>
    <cfRule type="cellIs" dxfId="291" priority="386" stopIfTrue="1" operator="equal">
      <formula>"Masterthese"</formula>
    </cfRule>
  </conditionalFormatting>
  <conditionalFormatting sqref="H58">
    <cfRule type="containsText" dxfId="290" priority="376" stopIfTrue="1" operator="containsText" text="Prüfung">
      <formula>NOT(ISERROR(SEARCH("Prüfung",H58)))</formula>
    </cfRule>
    <cfRule type="containsText" dxfId="289" priority="377" stopIfTrue="1" operator="containsText" text="Prüfung">
      <formula>NOT(ISERROR(SEARCH("Prüfung",H58)))</formula>
    </cfRule>
    <cfRule type="containsText" dxfId="288" priority="378" stopIfTrue="1" operator="containsText" text="Praktikum">
      <formula>NOT(ISERROR(SEARCH("Praktikum",H58)))</formula>
    </cfRule>
    <cfRule type="containsText" dxfId="287" priority="379" stopIfTrue="1" operator="containsText" text="PBA">
      <formula>NOT(ISERROR(SEARCH("PBA",H58)))</formula>
    </cfRule>
    <cfRule type="cellIs" dxfId="286" priority="380" stopIfTrue="1" operator="equal">
      <formula>"PBA"</formula>
    </cfRule>
  </conditionalFormatting>
  <conditionalFormatting sqref="H58">
    <cfRule type="containsText" dxfId="285" priority="370" stopIfTrue="1" operator="containsText" text="WS">
      <formula>NOT(ISERROR(SEARCH("WS",H58)))</formula>
    </cfRule>
    <cfRule type="containsText" dxfId="284" priority="371" stopIfTrue="1" operator="containsText" text="Diplomierung">
      <formula>NOT(ISERROR(SEARCH("Diplomierung",H58)))</formula>
    </cfRule>
    <cfRule type="containsText" dxfId="283" priority="372" stopIfTrue="1" operator="containsText" text="Masterthese">
      <formula>NOT(ISERROR(SEARCH("Masterthese",H58)))</formula>
    </cfRule>
    <cfRule type="containsText" dxfId="282" priority="373" stopIfTrue="1" operator="containsText" text="Masterthese">
      <formula>NOT(ISERROR(SEARCH("Masterthese",H58)))</formula>
    </cfRule>
    <cfRule type="cellIs" dxfId="281" priority="374" stopIfTrue="1" operator="equal">
      <formula>"Masterthese"</formula>
    </cfRule>
    <cfRule type="cellIs" dxfId="280" priority="375" stopIfTrue="1" operator="equal">
      <formula>"Masterthese"</formula>
    </cfRule>
  </conditionalFormatting>
  <conditionalFormatting sqref="G58:H58">
    <cfRule type="containsText" dxfId="279" priority="365" stopIfTrue="1" operator="containsText" text="Praxisprojekt">
      <formula>NOT(ISERROR(SEARCH("Praxisprojekt",G58)))</formula>
    </cfRule>
    <cfRule type="containsText" dxfId="278" priority="366" stopIfTrue="1" operator="containsText" text="Masterarbeit">
      <formula>NOT(ISERROR(SEARCH("Masterarbeit",G58)))</formula>
    </cfRule>
    <cfRule type="containsText" dxfId="277" priority="367" stopIfTrue="1" operator="containsText" text="Masterarbeit">
      <formula>NOT(ISERROR(SEARCH("Masterarbeit",G58)))</formula>
    </cfRule>
    <cfRule type="containsText" dxfId="276" priority="368" stopIfTrue="1" operator="containsText" text="P 13">
      <formula>NOT(ISERROR(SEARCH("P 13",G58)))</formula>
    </cfRule>
    <cfRule type="containsText" dxfId="275" priority="369" stopIfTrue="1" operator="containsText" text="P 13">
      <formula>NOT(ISERROR(SEARCH("P 13",G58)))</formula>
    </cfRule>
  </conditionalFormatting>
  <conditionalFormatting sqref="G58:H58">
    <cfRule type="containsText" dxfId="274" priority="363" stopIfTrue="1" operator="containsText" text="MArb">
      <formula>NOT(ISERROR(SEARCH("MArb",G58)))</formula>
    </cfRule>
    <cfRule type="containsText" dxfId="273" priority="364" stopIfTrue="1" operator="containsText" text="MArb">
      <formula>NOT(ISERROR(SEARCH("MArb",G58)))</formula>
    </cfRule>
  </conditionalFormatting>
  <conditionalFormatting sqref="H58">
    <cfRule type="containsText" dxfId="272" priority="358" stopIfTrue="1" operator="containsText" text="Prüfung">
      <formula>NOT(ISERROR(SEARCH("Prüfung",H58)))</formula>
    </cfRule>
    <cfRule type="containsText" dxfId="271" priority="359" stopIfTrue="1" operator="containsText" text="Prüfung">
      <formula>NOT(ISERROR(SEARCH("Prüfung",H58)))</formula>
    </cfRule>
    <cfRule type="containsText" dxfId="270" priority="360" stopIfTrue="1" operator="containsText" text="Praktikum">
      <formula>NOT(ISERROR(SEARCH("Praktikum",H58)))</formula>
    </cfRule>
    <cfRule type="containsText" dxfId="269" priority="361" stopIfTrue="1" operator="containsText" text="PBA">
      <formula>NOT(ISERROR(SEARCH("PBA",H58)))</formula>
    </cfRule>
    <cfRule type="cellIs" dxfId="268" priority="362" stopIfTrue="1" operator="equal">
      <formula>"PBA"</formula>
    </cfRule>
  </conditionalFormatting>
  <conditionalFormatting sqref="H58">
    <cfRule type="containsText" dxfId="267" priority="352" stopIfTrue="1" operator="containsText" text="WS">
      <formula>NOT(ISERROR(SEARCH("WS",H58)))</formula>
    </cfRule>
    <cfRule type="containsText" dxfId="266" priority="353" stopIfTrue="1" operator="containsText" text="Diplomierung">
      <formula>NOT(ISERROR(SEARCH("Diplomierung",H58)))</formula>
    </cfRule>
    <cfRule type="containsText" dxfId="265" priority="354" stopIfTrue="1" operator="containsText" text="Masterthese">
      <formula>NOT(ISERROR(SEARCH("Masterthese",H58)))</formula>
    </cfRule>
    <cfRule type="containsText" dxfId="264" priority="355" stopIfTrue="1" operator="containsText" text="Masterthese">
      <formula>NOT(ISERROR(SEARCH("Masterthese",H58)))</formula>
    </cfRule>
    <cfRule type="cellIs" dxfId="263" priority="356" stopIfTrue="1" operator="equal">
      <formula>"Masterthese"</formula>
    </cfRule>
    <cfRule type="cellIs" dxfId="262" priority="357" stopIfTrue="1" operator="equal">
      <formula>"Masterthese"</formula>
    </cfRule>
  </conditionalFormatting>
  <conditionalFormatting sqref="G58:H58">
    <cfRule type="containsText" dxfId="261" priority="351" operator="containsText" text="P13">
      <formula>NOT(ISERROR(SEARCH("P13",G58)))</formula>
    </cfRule>
  </conditionalFormatting>
  <conditionalFormatting sqref="G65:H65">
    <cfRule type="containsText" dxfId="260" priority="346" stopIfTrue="1" operator="containsText" text="Prüfung">
      <formula>NOT(ISERROR(SEARCH("Prüfung",G65)))</formula>
    </cfRule>
    <cfRule type="containsText" dxfId="259" priority="347" stopIfTrue="1" operator="containsText" text="Prüfung">
      <formula>NOT(ISERROR(SEARCH("Prüfung",G65)))</formula>
    </cfRule>
    <cfRule type="containsText" dxfId="258" priority="348" stopIfTrue="1" operator="containsText" text="Praktikum">
      <formula>NOT(ISERROR(SEARCH("Praktikum",G65)))</formula>
    </cfRule>
    <cfRule type="containsText" dxfId="257" priority="349" stopIfTrue="1" operator="containsText" text="PBA">
      <formula>NOT(ISERROR(SEARCH("PBA",G65)))</formula>
    </cfRule>
    <cfRule type="cellIs" dxfId="256" priority="350" stopIfTrue="1" operator="equal">
      <formula>"PBA"</formula>
    </cfRule>
  </conditionalFormatting>
  <conditionalFormatting sqref="G65:H65">
    <cfRule type="containsText" dxfId="255" priority="340" stopIfTrue="1" operator="containsText" text="WS">
      <formula>NOT(ISERROR(SEARCH("WS",G65)))</formula>
    </cfRule>
    <cfRule type="containsText" dxfId="254" priority="341" stopIfTrue="1" operator="containsText" text="Diplomierung">
      <formula>NOT(ISERROR(SEARCH("Diplomierung",G65)))</formula>
    </cfRule>
    <cfRule type="containsText" dxfId="253" priority="342" stopIfTrue="1" operator="containsText" text="Masterthese">
      <formula>NOT(ISERROR(SEARCH("Masterthese",G65)))</formula>
    </cfRule>
    <cfRule type="containsText" dxfId="252" priority="343" stopIfTrue="1" operator="containsText" text="Masterthese">
      <formula>NOT(ISERROR(SEARCH("Masterthese",G65)))</formula>
    </cfRule>
    <cfRule type="cellIs" dxfId="251" priority="344" stopIfTrue="1" operator="equal">
      <formula>"Masterthese"</formula>
    </cfRule>
    <cfRule type="cellIs" dxfId="250" priority="345" stopIfTrue="1" operator="equal">
      <formula>"Masterthese"</formula>
    </cfRule>
  </conditionalFormatting>
  <conditionalFormatting sqref="G65:H65">
    <cfRule type="containsText" dxfId="249" priority="335" stopIfTrue="1" operator="containsText" text="Praxisprojekt">
      <formula>NOT(ISERROR(SEARCH("Praxisprojekt",G65)))</formula>
    </cfRule>
    <cfRule type="containsText" dxfId="248" priority="336" stopIfTrue="1" operator="containsText" text="Masterarbeit">
      <formula>NOT(ISERROR(SEARCH("Masterarbeit",G65)))</formula>
    </cfRule>
    <cfRule type="containsText" dxfId="247" priority="337" stopIfTrue="1" operator="containsText" text="Masterarbeit">
      <formula>NOT(ISERROR(SEARCH("Masterarbeit",G65)))</formula>
    </cfRule>
    <cfRule type="containsText" dxfId="246" priority="338" stopIfTrue="1" operator="containsText" text="P 13">
      <formula>NOT(ISERROR(SEARCH("P 13",G65)))</formula>
    </cfRule>
    <cfRule type="containsText" dxfId="245" priority="339" stopIfTrue="1" operator="containsText" text="P 13">
      <formula>NOT(ISERROR(SEARCH("P 13",G65)))</formula>
    </cfRule>
  </conditionalFormatting>
  <conditionalFormatting sqref="G65:H65">
    <cfRule type="containsText" dxfId="244" priority="333" stopIfTrue="1" operator="containsText" text="MArb">
      <formula>NOT(ISERROR(SEARCH("MArb",G65)))</formula>
    </cfRule>
    <cfRule type="containsText" dxfId="243" priority="334" stopIfTrue="1" operator="containsText" text="MArb">
      <formula>NOT(ISERROR(SEARCH("MArb",G65)))</formula>
    </cfRule>
  </conditionalFormatting>
  <conditionalFormatting sqref="G65:H65">
    <cfRule type="containsText" dxfId="242" priority="332" operator="containsText" text="P13">
      <formula>NOT(ISERROR(SEARCH("P13",G65)))</formula>
    </cfRule>
  </conditionalFormatting>
  <conditionalFormatting sqref="J62">
    <cfRule type="containsText" dxfId="241" priority="331" stopIfTrue="1" operator="containsText" text=" Masterthese">
      <formula>NOT(ISERROR(SEARCH(" Masterthese",J62)))</formula>
    </cfRule>
  </conditionalFormatting>
  <conditionalFormatting sqref="J62">
    <cfRule type="containsText" dxfId="240" priority="326" stopIfTrue="1" operator="containsText" text="Prüfung">
      <formula>NOT(ISERROR(SEARCH("Prüfung",J62)))</formula>
    </cfRule>
    <cfRule type="containsText" dxfId="239" priority="327" stopIfTrue="1" operator="containsText" text="Prüfung">
      <formula>NOT(ISERROR(SEARCH("Prüfung",J62)))</formula>
    </cfRule>
    <cfRule type="containsText" dxfId="238" priority="328" stopIfTrue="1" operator="containsText" text="Praktikum">
      <formula>NOT(ISERROR(SEARCH("Praktikum",J62)))</formula>
    </cfRule>
    <cfRule type="containsText" dxfId="237" priority="329" stopIfTrue="1" operator="containsText" text="PBA">
      <formula>NOT(ISERROR(SEARCH("PBA",J62)))</formula>
    </cfRule>
    <cfRule type="cellIs" dxfId="236" priority="330" stopIfTrue="1" operator="equal">
      <formula>"PBA"</formula>
    </cfRule>
  </conditionalFormatting>
  <conditionalFormatting sqref="J62">
    <cfRule type="containsText" dxfId="235" priority="320" stopIfTrue="1" operator="containsText" text="WS">
      <formula>NOT(ISERROR(SEARCH("WS",J62)))</formula>
    </cfRule>
    <cfRule type="containsText" dxfId="234" priority="321" stopIfTrue="1" operator="containsText" text="Diplomierung">
      <formula>NOT(ISERROR(SEARCH("Diplomierung",J62)))</formula>
    </cfRule>
    <cfRule type="containsText" dxfId="233" priority="322" stopIfTrue="1" operator="containsText" text="Masterthese">
      <formula>NOT(ISERROR(SEARCH("Masterthese",J62)))</formula>
    </cfRule>
    <cfRule type="containsText" dxfId="232" priority="323" stopIfTrue="1" operator="containsText" text="Masterthese">
      <formula>NOT(ISERROR(SEARCH("Masterthese",J62)))</formula>
    </cfRule>
    <cfRule type="cellIs" dxfId="231" priority="324" stopIfTrue="1" operator="equal">
      <formula>"Masterthese"</formula>
    </cfRule>
    <cfRule type="cellIs" dxfId="230" priority="325" stopIfTrue="1" operator="equal">
      <formula>"Masterthese"</formula>
    </cfRule>
  </conditionalFormatting>
  <conditionalFormatting sqref="J62">
    <cfRule type="containsText" dxfId="229" priority="315" stopIfTrue="1" operator="containsText" text="Praxisprojekt">
      <formula>NOT(ISERROR(SEARCH("Praxisprojekt",J62)))</formula>
    </cfRule>
    <cfRule type="containsText" dxfId="228" priority="316" stopIfTrue="1" operator="containsText" text="Masterarbeit">
      <formula>NOT(ISERROR(SEARCH("Masterarbeit",J62)))</formula>
    </cfRule>
    <cfRule type="containsText" dxfId="227" priority="317" stopIfTrue="1" operator="containsText" text="Masterarbeit">
      <formula>NOT(ISERROR(SEARCH("Masterarbeit",J62)))</formula>
    </cfRule>
    <cfRule type="containsText" dxfId="226" priority="318" stopIfTrue="1" operator="containsText" text="P 13">
      <formula>NOT(ISERROR(SEARCH("P 13",J62)))</formula>
    </cfRule>
    <cfRule type="containsText" dxfId="225" priority="319" stopIfTrue="1" operator="containsText" text="P 13">
      <formula>NOT(ISERROR(SEARCH("P 13",J62)))</formula>
    </cfRule>
  </conditionalFormatting>
  <conditionalFormatting sqref="J62">
    <cfRule type="containsText" dxfId="224" priority="313" stopIfTrue="1" operator="containsText" text="MArb">
      <formula>NOT(ISERROR(SEARCH("MArb",J62)))</formula>
    </cfRule>
    <cfRule type="containsText" dxfId="223" priority="314" stopIfTrue="1" operator="containsText" text="MArb">
      <formula>NOT(ISERROR(SEARCH("MArb",J62)))</formula>
    </cfRule>
  </conditionalFormatting>
  <conditionalFormatting sqref="J62">
    <cfRule type="containsText" dxfId="222" priority="312" operator="containsText" text="P13">
      <formula>NOT(ISERROR(SEARCH("P13",J62)))</formula>
    </cfRule>
  </conditionalFormatting>
  <conditionalFormatting sqref="G6:H6">
    <cfRule type="containsText" dxfId="221" priority="307" stopIfTrue="1" operator="containsText" text="Prüfung">
      <formula>NOT(ISERROR(SEARCH("Prüfung",G6)))</formula>
    </cfRule>
    <cfRule type="containsText" dxfId="220" priority="308" stopIfTrue="1" operator="containsText" text="Prüfung">
      <formula>NOT(ISERROR(SEARCH("Prüfung",G6)))</formula>
    </cfRule>
    <cfRule type="containsText" dxfId="219" priority="309" stopIfTrue="1" operator="containsText" text="Praktikum">
      <formula>NOT(ISERROR(SEARCH("Praktikum",G6)))</formula>
    </cfRule>
    <cfRule type="containsText" dxfId="218" priority="310" stopIfTrue="1" operator="containsText" text="PBA">
      <formula>NOT(ISERROR(SEARCH("PBA",G6)))</formula>
    </cfRule>
    <cfRule type="cellIs" dxfId="217" priority="311" stopIfTrue="1" operator="equal">
      <formula>"PBA"</formula>
    </cfRule>
  </conditionalFormatting>
  <conditionalFormatting sqref="G6:H6">
    <cfRule type="containsText" dxfId="216" priority="301" stopIfTrue="1" operator="containsText" text="WS">
      <formula>NOT(ISERROR(SEARCH("WS",G6)))</formula>
    </cfRule>
    <cfRule type="containsText" dxfId="215" priority="302" stopIfTrue="1" operator="containsText" text="Diplomierung">
      <formula>NOT(ISERROR(SEARCH("Diplomierung",G6)))</formula>
    </cfRule>
    <cfRule type="containsText" dxfId="214" priority="303" stopIfTrue="1" operator="containsText" text="Masterthese">
      <formula>NOT(ISERROR(SEARCH("Masterthese",G6)))</formula>
    </cfRule>
    <cfRule type="containsText" dxfId="213" priority="304" stopIfTrue="1" operator="containsText" text="Masterthese">
      <formula>NOT(ISERROR(SEARCH("Masterthese",G6)))</formula>
    </cfRule>
    <cfRule type="cellIs" dxfId="212" priority="305" stopIfTrue="1" operator="equal">
      <formula>"Masterthese"</formula>
    </cfRule>
    <cfRule type="cellIs" dxfId="211" priority="306" stopIfTrue="1" operator="equal">
      <formula>"Masterthese"</formula>
    </cfRule>
  </conditionalFormatting>
  <conditionalFormatting sqref="G6:H6">
    <cfRule type="containsText" dxfId="210" priority="296" stopIfTrue="1" operator="containsText" text="Praxisprojekt">
      <formula>NOT(ISERROR(SEARCH("Praxisprojekt",G6)))</formula>
    </cfRule>
    <cfRule type="containsText" dxfId="209" priority="297" stopIfTrue="1" operator="containsText" text="Masterarbeit">
      <formula>NOT(ISERROR(SEARCH("Masterarbeit",G6)))</formula>
    </cfRule>
    <cfRule type="containsText" dxfId="208" priority="298" stopIfTrue="1" operator="containsText" text="Masterarbeit">
      <formula>NOT(ISERROR(SEARCH("Masterarbeit",G6)))</formula>
    </cfRule>
    <cfRule type="containsText" dxfId="207" priority="299" stopIfTrue="1" operator="containsText" text="P 13">
      <formula>NOT(ISERROR(SEARCH("P 13",G6)))</formula>
    </cfRule>
    <cfRule type="containsText" dxfId="206" priority="300" stopIfTrue="1" operator="containsText" text="P 13">
      <formula>NOT(ISERROR(SEARCH("P 13",G6)))</formula>
    </cfRule>
  </conditionalFormatting>
  <conditionalFormatting sqref="G6:H6">
    <cfRule type="containsText" dxfId="205" priority="294" stopIfTrue="1" operator="containsText" text="MArb">
      <formula>NOT(ISERROR(SEARCH("MArb",G6)))</formula>
    </cfRule>
    <cfRule type="containsText" dxfId="204" priority="295" stopIfTrue="1" operator="containsText" text="MArb">
      <formula>NOT(ISERROR(SEARCH("MArb",G6)))</formula>
    </cfRule>
  </conditionalFormatting>
  <conditionalFormatting sqref="G6:H6">
    <cfRule type="containsText" dxfId="203" priority="293" operator="containsText" text="P13">
      <formula>NOT(ISERROR(SEARCH("P13",G6)))</formula>
    </cfRule>
  </conditionalFormatting>
  <conditionalFormatting sqref="G49">
    <cfRule type="containsText" dxfId="202" priority="199" stopIfTrue="1" operator="containsText" text="Prüfung">
      <formula>NOT(ISERROR(SEARCH("Prüfung",G49)))</formula>
    </cfRule>
    <cfRule type="containsText" dxfId="201" priority="200" stopIfTrue="1" operator="containsText" text="Prüfung">
      <formula>NOT(ISERROR(SEARCH("Prüfung",G49)))</formula>
    </cfRule>
    <cfRule type="containsText" dxfId="200" priority="201" stopIfTrue="1" operator="containsText" text="Praktikum">
      <formula>NOT(ISERROR(SEARCH("Praktikum",G49)))</formula>
    </cfRule>
    <cfRule type="containsText" dxfId="199" priority="202" stopIfTrue="1" operator="containsText" text="PBA">
      <formula>NOT(ISERROR(SEARCH("PBA",G49)))</formula>
    </cfRule>
    <cfRule type="cellIs" dxfId="198" priority="203" stopIfTrue="1" operator="equal">
      <formula>"PBA"</formula>
    </cfRule>
  </conditionalFormatting>
  <conditionalFormatting sqref="G49">
    <cfRule type="containsText" dxfId="197" priority="193" stopIfTrue="1" operator="containsText" text="WS">
      <formula>NOT(ISERROR(SEARCH("WS",G49)))</formula>
    </cfRule>
    <cfRule type="containsText" dxfId="196" priority="194" stopIfTrue="1" operator="containsText" text="Diplomierung">
      <formula>NOT(ISERROR(SEARCH("Diplomierung",G49)))</formula>
    </cfRule>
    <cfRule type="containsText" dxfId="195" priority="195" stopIfTrue="1" operator="containsText" text="Masterthese">
      <formula>NOT(ISERROR(SEARCH("Masterthese",G49)))</formula>
    </cfRule>
    <cfRule type="containsText" dxfId="194" priority="196" stopIfTrue="1" operator="containsText" text="Masterthese">
      <formula>NOT(ISERROR(SEARCH("Masterthese",G49)))</formula>
    </cfRule>
    <cfRule type="cellIs" dxfId="193" priority="197" stopIfTrue="1" operator="equal">
      <formula>"Masterthese"</formula>
    </cfRule>
    <cfRule type="cellIs" dxfId="192" priority="198" stopIfTrue="1" operator="equal">
      <formula>"Masterthese"</formula>
    </cfRule>
  </conditionalFormatting>
  <conditionalFormatting sqref="H49">
    <cfRule type="containsText" dxfId="191" priority="188" stopIfTrue="1" operator="containsText" text="Prüfung">
      <formula>NOT(ISERROR(SEARCH("Prüfung",H49)))</formula>
    </cfRule>
    <cfRule type="containsText" dxfId="190" priority="189" stopIfTrue="1" operator="containsText" text="Prüfung">
      <formula>NOT(ISERROR(SEARCH("Prüfung",H49)))</formula>
    </cfRule>
    <cfRule type="containsText" dxfId="189" priority="190" stopIfTrue="1" operator="containsText" text="Praktikum">
      <formula>NOT(ISERROR(SEARCH("Praktikum",H49)))</formula>
    </cfRule>
    <cfRule type="containsText" dxfId="188" priority="191" stopIfTrue="1" operator="containsText" text="PBA">
      <formula>NOT(ISERROR(SEARCH("PBA",H49)))</formula>
    </cfRule>
    <cfRule type="cellIs" dxfId="187" priority="192" stopIfTrue="1" operator="equal">
      <formula>"PBA"</formula>
    </cfRule>
  </conditionalFormatting>
  <conditionalFormatting sqref="H49">
    <cfRule type="containsText" dxfId="186" priority="182" stopIfTrue="1" operator="containsText" text="WS">
      <formula>NOT(ISERROR(SEARCH("WS",H49)))</formula>
    </cfRule>
    <cfRule type="containsText" dxfId="185" priority="183" stopIfTrue="1" operator="containsText" text="Diplomierung">
      <formula>NOT(ISERROR(SEARCH("Diplomierung",H49)))</formula>
    </cfRule>
    <cfRule type="containsText" dxfId="184" priority="184" stopIfTrue="1" operator="containsText" text="Masterthese">
      <formula>NOT(ISERROR(SEARCH("Masterthese",H49)))</formula>
    </cfRule>
    <cfRule type="containsText" dxfId="183" priority="185" stopIfTrue="1" operator="containsText" text="Masterthese">
      <formula>NOT(ISERROR(SEARCH("Masterthese",H49)))</formula>
    </cfRule>
    <cfRule type="cellIs" dxfId="182" priority="186" stopIfTrue="1" operator="equal">
      <formula>"Masterthese"</formula>
    </cfRule>
    <cfRule type="cellIs" dxfId="181" priority="187" stopIfTrue="1" operator="equal">
      <formula>"Masterthese"</formula>
    </cfRule>
  </conditionalFormatting>
  <conditionalFormatting sqref="G49">
    <cfRule type="containsText" dxfId="180" priority="177" stopIfTrue="1" operator="containsText" text="Prüfung">
      <formula>NOT(ISERROR(SEARCH("Prüfung",G49)))</formula>
    </cfRule>
    <cfRule type="containsText" dxfId="179" priority="178" stopIfTrue="1" operator="containsText" text="Prüfung">
      <formula>NOT(ISERROR(SEARCH("Prüfung",G49)))</formula>
    </cfRule>
    <cfRule type="containsText" dxfId="178" priority="179" stopIfTrue="1" operator="containsText" text="Praktikum">
      <formula>NOT(ISERROR(SEARCH("Praktikum",G49)))</formula>
    </cfRule>
    <cfRule type="containsText" dxfId="177" priority="180" stopIfTrue="1" operator="containsText" text="PBA">
      <formula>NOT(ISERROR(SEARCH("PBA",G49)))</formula>
    </cfRule>
    <cfRule type="cellIs" dxfId="176" priority="181" stopIfTrue="1" operator="equal">
      <formula>"PBA"</formula>
    </cfRule>
  </conditionalFormatting>
  <conditionalFormatting sqref="G49">
    <cfRule type="containsText" dxfId="175" priority="171" stopIfTrue="1" operator="containsText" text="WS">
      <formula>NOT(ISERROR(SEARCH("WS",G49)))</formula>
    </cfRule>
    <cfRule type="containsText" dxfId="174" priority="172" stopIfTrue="1" operator="containsText" text="Diplomierung">
      <formula>NOT(ISERROR(SEARCH("Diplomierung",G49)))</formula>
    </cfRule>
    <cfRule type="containsText" dxfId="173" priority="173" stopIfTrue="1" operator="containsText" text="Masterthese">
      <formula>NOT(ISERROR(SEARCH("Masterthese",G49)))</formula>
    </cfRule>
    <cfRule type="containsText" dxfId="172" priority="174" stopIfTrue="1" operator="containsText" text="Masterthese">
      <formula>NOT(ISERROR(SEARCH("Masterthese",G49)))</formula>
    </cfRule>
    <cfRule type="cellIs" dxfId="171" priority="175" stopIfTrue="1" operator="equal">
      <formula>"Masterthese"</formula>
    </cfRule>
    <cfRule type="cellIs" dxfId="170" priority="176" stopIfTrue="1" operator="equal">
      <formula>"Masterthese"</formula>
    </cfRule>
  </conditionalFormatting>
  <conditionalFormatting sqref="H49">
    <cfRule type="containsText" dxfId="169" priority="166" stopIfTrue="1" operator="containsText" text="Prüfung">
      <formula>NOT(ISERROR(SEARCH("Prüfung",H49)))</formula>
    </cfRule>
    <cfRule type="containsText" dxfId="168" priority="167" stopIfTrue="1" operator="containsText" text="Prüfung">
      <formula>NOT(ISERROR(SEARCH("Prüfung",H49)))</formula>
    </cfRule>
    <cfRule type="containsText" dxfId="167" priority="168" stopIfTrue="1" operator="containsText" text="Praktikum">
      <formula>NOT(ISERROR(SEARCH("Praktikum",H49)))</formula>
    </cfRule>
    <cfRule type="containsText" dxfId="166" priority="169" stopIfTrue="1" operator="containsText" text="PBA">
      <formula>NOT(ISERROR(SEARCH("PBA",H49)))</formula>
    </cfRule>
    <cfRule type="cellIs" dxfId="165" priority="170" stopIfTrue="1" operator="equal">
      <formula>"PBA"</formula>
    </cfRule>
  </conditionalFormatting>
  <conditionalFormatting sqref="H49">
    <cfRule type="containsText" dxfId="164" priority="160" stopIfTrue="1" operator="containsText" text="WS">
      <formula>NOT(ISERROR(SEARCH("WS",H49)))</formula>
    </cfRule>
    <cfRule type="containsText" dxfId="163" priority="161" stopIfTrue="1" operator="containsText" text="Diplomierung">
      <formula>NOT(ISERROR(SEARCH("Diplomierung",H49)))</formula>
    </cfRule>
    <cfRule type="containsText" dxfId="162" priority="162" stopIfTrue="1" operator="containsText" text="Masterthese">
      <formula>NOT(ISERROR(SEARCH("Masterthese",H49)))</formula>
    </cfRule>
    <cfRule type="containsText" dxfId="161" priority="163" stopIfTrue="1" operator="containsText" text="Masterthese">
      <formula>NOT(ISERROR(SEARCH("Masterthese",H49)))</formula>
    </cfRule>
    <cfRule type="cellIs" dxfId="160" priority="164" stopIfTrue="1" operator="equal">
      <formula>"Masterthese"</formula>
    </cfRule>
    <cfRule type="cellIs" dxfId="159" priority="165" stopIfTrue="1" operator="equal">
      <formula>"Masterthese"</formula>
    </cfRule>
  </conditionalFormatting>
  <conditionalFormatting sqref="G49:H49">
    <cfRule type="containsText" dxfId="158" priority="155" stopIfTrue="1" operator="containsText" text="Prüfung">
      <formula>NOT(ISERROR(SEARCH("Prüfung",G49)))</formula>
    </cfRule>
    <cfRule type="containsText" dxfId="157" priority="156" stopIfTrue="1" operator="containsText" text="Prüfung">
      <formula>NOT(ISERROR(SEARCH("Prüfung",G49)))</formula>
    </cfRule>
    <cfRule type="containsText" dxfId="156" priority="157" stopIfTrue="1" operator="containsText" text="Praktikum">
      <formula>NOT(ISERROR(SEARCH("Praktikum",G49)))</formula>
    </cfRule>
    <cfRule type="containsText" dxfId="155" priority="158" stopIfTrue="1" operator="containsText" text="PBA">
      <formula>NOT(ISERROR(SEARCH("PBA",G49)))</formula>
    </cfRule>
    <cfRule type="cellIs" dxfId="154" priority="159" stopIfTrue="1" operator="equal">
      <formula>"PBA"</formula>
    </cfRule>
  </conditionalFormatting>
  <conditionalFormatting sqref="G49:H49">
    <cfRule type="containsText" dxfId="153" priority="149" stopIfTrue="1" operator="containsText" text="WS">
      <formula>NOT(ISERROR(SEARCH("WS",G49)))</formula>
    </cfRule>
    <cfRule type="containsText" dxfId="152" priority="150" stopIfTrue="1" operator="containsText" text="Diplomierung">
      <formula>NOT(ISERROR(SEARCH("Diplomierung",G49)))</formula>
    </cfRule>
    <cfRule type="containsText" dxfId="151" priority="151" stopIfTrue="1" operator="containsText" text="Masterthese">
      <formula>NOT(ISERROR(SEARCH("Masterthese",G49)))</formula>
    </cfRule>
    <cfRule type="containsText" dxfId="150" priority="152" stopIfTrue="1" operator="containsText" text="Masterthese">
      <formula>NOT(ISERROR(SEARCH("Masterthese",G49)))</formula>
    </cfRule>
    <cfRule type="cellIs" dxfId="149" priority="153" stopIfTrue="1" operator="equal">
      <formula>"Masterthese"</formula>
    </cfRule>
    <cfRule type="cellIs" dxfId="148" priority="154" stopIfTrue="1" operator="equal">
      <formula>"Masterthese"</formula>
    </cfRule>
  </conditionalFormatting>
  <conditionalFormatting sqref="H49">
    <cfRule type="containsText" dxfId="147" priority="144" stopIfTrue="1" operator="containsText" text="Prüfung">
      <formula>NOT(ISERROR(SEARCH("Prüfung",H49)))</formula>
    </cfRule>
    <cfRule type="containsText" dxfId="146" priority="145" stopIfTrue="1" operator="containsText" text="Prüfung">
      <formula>NOT(ISERROR(SEARCH("Prüfung",H49)))</formula>
    </cfRule>
    <cfRule type="containsText" dxfId="145" priority="146" stopIfTrue="1" operator="containsText" text="Praktikum">
      <formula>NOT(ISERROR(SEARCH("Praktikum",H49)))</formula>
    </cfRule>
    <cfRule type="containsText" dxfId="144" priority="147" stopIfTrue="1" operator="containsText" text="PBA">
      <formula>NOT(ISERROR(SEARCH("PBA",H49)))</formula>
    </cfRule>
    <cfRule type="cellIs" dxfId="143" priority="148" stopIfTrue="1" operator="equal">
      <formula>"PBA"</formula>
    </cfRule>
  </conditionalFormatting>
  <conditionalFormatting sqref="H49">
    <cfRule type="containsText" dxfId="142" priority="138" stopIfTrue="1" operator="containsText" text="WS">
      <formula>NOT(ISERROR(SEARCH("WS",H49)))</formula>
    </cfRule>
    <cfRule type="containsText" dxfId="141" priority="139" stopIfTrue="1" operator="containsText" text="Diplomierung">
      <formula>NOT(ISERROR(SEARCH("Diplomierung",H49)))</formula>
    </cfRule>
    <cfRule type="containsText" dxfId="140" priority="140" stopIfTrue="1" operator="containsText" text="Masterthese">
      <formula>NOT(ISERROR(SEARCH("Masterthese",H49)))</formula>
    </cfRule>
    <cfRule type="containsText" dxfId="139" priority="141" stopIfTrue="1" operator="containsText" text="Masterthese">
      <formula>NOT(ISERROR(SEARCH("Masterthese",H49)))</formula>
    </cfRule>
    <cfRule type="cellIs" dxfId="138" priority="142" stopIfTrue="1" operator="equal">
      <formula>"Masterthese"</formula>
    </cfRule>
    <cfRule type="cellIs" dxfId="137" priority="143" stopIfTrue="1" operator="equal">
      <formula>"Masterthese"</formula>
    </cfRule>
  </conditionalFormatting>
  <conditionalFormatting sqref="H49">
    <cfRule type="containsText" dxfId="136" priority="133" stopIfTrue="1" operator="containsText" text="Prüfung">
      <formula>NOT(ISERROR(SEARCH("Prüfung",H49)))</formula>
    </cfRule>
    <cfRule type="containsText" dxfId="135" priority="134" stopIfTrue="1" operator="containsText" text="Prüfung">
      <formula>NOT(ISERROR(SEARCH("Prüfung",H49)))</formula>
    </cfRule>
    <cfRule type="containsText" dxfId="134" priority="135" stopIfTrue="1" operator="containsText" text="Praktikum">
      <formula>NOT(ISERROR(SEARCH("Praktikum",H49)))</formula>
    </cfRule>
    <cfRule type="containsText" dxfId="133" priority="136" stopIfTrue="1" operator="containsText" text="PBA">
      <formula>NOT(ISERROR(SEARCH("PBA",H49)))</formula>
    </cfRule>
    <cfRule type="cellIs" dxfId="132" priority="137" stopIfTrue="1" operator="equal">
      <formula>"PBA"</formula>
    </cfRule>
  </conditionalFormatting>
  <conditionalFormatting sqref="H49">
    <cfRule type="containsText" dxfId="131" priority="127" stopIfTrue="1" operator="containsText" text="WS">
      <formula>NOT(ISERROR(SEARCH("WS",H49)))</formula>
    </cfRule>
    <cfRule type="containsText" dxfId="130" priority="128" stopIfTrue="1" operator="containsText" text="Diplomierung">
      <formula>NOT(ISERROR(SEARCH("Diplomierung",H49)))</formula>
    </cfRule>
    <cfRule type="containsText" dxfId="129" priority="129" stopIfTrue="1" operator="containsText" text="Masterthese">
      <formula>NOT(ISERROR(SEARCH("Masterthese",H49)))</formula>
    </cfRule>
    <cfRule type="containsText" dxfId="128" priority="130" stopIfTrue="1" operator="containsText" text="Masterthese">
      <formula>NOT(ISERROR(SEARCH("Masterthese",H49)))</formula>
    </cfRule>
    <cfRule type="cellIs" dxfId="127" priority="131" stopIfTrue="1" operator="equal">
      <formula>"Masterthese"</formula>
    </cfRule>
    <cfRule type="cellIs" dxfId="126" priority="132" stopIfTrue="1" operator="equal">
      <formula>"Masterthese"</formula>
    </cfRule>
  </conditionalFormatting>
  <conditionalFormatting sqref="G55">
    <cfRule type="containsText" dxfId="125" priority="116" stopIfTrue="1" operator="containsText" text="WS">
      <formula>NOT(ISERROR(SEARCH("WS",G55)))</formula>
    </cfRule>
    <cfRule type="containsText" dxfId="124" priority="117" stopIfTrue="1" operator="containsText" text="Diplomierung">
      <formula>NOT(ISERROR(SEARCH("Diplomierung",G55)))</formula>
    </cfRule>
    <cfRule type="containsText" dxfId="123" priority="118" stopIfTrue="1" operator="containsText" text="Masterthese">
      <formula>NOT(ISERROR(SEARCH("Masterthese",G55)))</formula>
    </cfRule>
    <cfRule type="containsText" dxfId="122" priority="119" stopIfTrue="1" operator="containsText" text="Masterthese">
      <formula>NOT(ISERROR(SEARCH("Masterthese",G55)))</formula>
    </cfRule>
    <cfRule type="cellIs" dxfId="121" priority="120" stopIfTrue="1" operator="equal">
      <formula>"Masterthese"</formula>
    </cfRule>
    <cfRule type="cellIs" dxfId="120" priority="121" stopIfTrue="1" operator="equal">
      <formula>"Masterthese"</formula>
    </cfRule>
  </conditionalFormatting>
  <conditionalFormatting sqref="G55">
    <cfRule type="containsText" dxfId="119" priority="122" stopIfTrue="1" operator="containsText" text="Prüfung">
      <formula>NOT(ISERROR(SEARCH("Prüfung",G55)))</formula>
    </cfRule>
    <cfRule type="containsText" dxfId="118" priority="123" stopIfTrue="1" operator="containsText" text="Prüfung">
      <formula>NOT(ISERROR(SEARCH("Prüfung",G55)))</formula>
    </cfRule>
    <cfRule type="containsText" dxfId="117" priority="124" stopIfTrue="1" operator="containsText" text="Praktikum">
      <formula>NOT(ISERROR(SEARCH("Praktikum",G55)))</formula>
    </cfRule>
    <cfRule type="containsText" dxfId="116" priority="125" stopIfTrue="1" operator="containsText" text="PBA">
      <formula>NOT(ISERROR(SEARCH("PBA",G55)))</formula>
    </cfRule>
    <cfRule type="cellIs" dxfId="115" priority="126" stopIfTrue="1" operator="equal">
      <formula>"PBA"</formula>
    </cfRule>
  </conditionalFormatting>
  <conditionalFormatting sqref="G55:H55">
    <cfRule type="containsText" dxfId="114" priority="111" stopIfTrue="1" operator="containsText" text="Prüfung">
      <formula>NOT(ISERROR(SEARCH("Prüfung",G55)))</formula>
    </cfRule>
    <cfRule type="containsText" dxfId="113" priority="112" stopIfTrue="1" operator="containsText" text="Prüfung">
      <formula>NOT(ISERROR(SEARCH("Prüfung",G55)))</formula>
    </cfRule>
    <cfRule type="containsText" dxfId="112" priority="113" stopIfTrue="1" operator="containsText" text="Praktikum">
      <formula>NOT(ISERROR(SEARCH("Praktikum",G55)))</formula>
    </cfRule>
    <cfRule type="containsText" dxfId="111" priority="114" stopIfTrue="1" operator="containsText" text="PBA">
      <formula>NOT(ISERROR(SEARCH("PBA",G55)))</formula>
    </cfRule>
    <cfRule type="cellIs" dxfId="110" priority="115" stopIfTrue="1" operator="equal">
      <formula>"PBA"</formula>
    </cfRule>
  </conditionalFormatting>
  <conditionalFormatting sqref="G55:H55">
    <cfRule type="containsText" dxfId="109" priority="105" stopIfTrue="1" operator="containsText" text="WS">
      <formula>NOT(ISERROR(SEARCH("WS",G55)))</formula>
    </cfRule>
    <cfRule type="containsText" dxfId="108" priority="106" stopIfTrue="1" operator="containsText" text="Diplomierung">
      <formula>NOT(ISERROR(SEARCH("Diplomierung",G55)))</formula>
    </cfRule>
    <cfRule type="containsText" dxfId="107" priority="107" stopIfTrue="1" operator="containsText" text="Masterthese">
      <formula>NOT(ISERROR(SEARCH("Masterthese",G55)))</formula>
    </cfRule>
    <cfRule type="containsText" dxfId="106" priority="108" stopIfTrue="1" operator="containsText" text="Masterthese">
      <formula>NOT(ISERROR(SEARCH("Masterthese",G55)))</formula>
    </cfRule>
    <cfRule type="cellIs" dxfId="105" priority="109" stopIfTrue="1" operator="equal">
      <formula>"Masterthese"</formula>
    </cfRule>
    <cfRule type="cellIs" dxfId="104" priority="110" stopIfTrue="1" operator="equal">
      <formula>"Masterthese"</formula>
    </cfRule>
  </conditionalFormatting>
  <conditionalFormatting sqref="H55">
    <cfRule type="containsText" dxfId="103" priority="100" stopIfTrue="1" operator="containsText" text="Prüfung">
      <formula>NOT(ISERROR(SEARCH("Prüfung",H55)))</formula>
    </cfRule>
    <cfRule type="containsText" dxfId="102" priority="101" stopIfTrue="1" operator="containsText" text="Prüfung">
      <formula>NOT(ISERROR(SEARCH("Prüfung",H55)))</formula>
    </cfRule>
    <cfRule type="containsText" dxfId="101" priority="102" stopIfTrue="1" operator="containsText" text="Praktikum">
      <formula>NOT(ISERROR(SEARCH("Praktikum",H55)))</formula>
    </cfRule>
    <cfRule type="containsText" dxfId="100" priority="103" stopIfTrue="1" operator="containsText" text="PBA">
      <formula>NOT(ISERROR(SEARCH("PBA",H55)))</formula>
    </cfRule>
    <cfRule type="cellIs" dxfId="99" priority="104" stopIfTrue="1" operator="equal">
      <formula>"PBA"</formula>
    </cfRule>
  </conditionalFormatting>
  <conditionalFormatting sqref="H55">
    <cfRule type="containsText" dxfId="98" priority="94" stopIfTrue="1" operator="containsText" text="WS">
      <formula>NOT(ISERROR(SEARCH("WS",H55)))</formula>
    </cfRule>
    <cfRule type="containsText" dxfId="97" priority="95" stopIfTrue="1" operator="containsText" text="Diplomierung">
      <formula>NOT(ISERROR(SEARCH("Diplomierung",H55)))</formula>
    </cfRule>
    <cfRule type="containsText" dxfId="96" priority="96" stopIfTrue="1" operator="containsText" text="Masterthese">
      <formula>NOT(ISERROR(SEARCH("Masterthese",H55)))</formula>
    </cfRule>
    <cfRule type="containsText" dxfId="95" priority="97" stopIfTrue="1" operator="containsText" text="Masterthese">
      <formula>NOT(ISERROR(SEARCH("Masterthese",H55)))</formula>
    </cfRule>
    <cfRule type="cellIs" dxfId="94" priority="98" stopIfTrue="1" operator="equal">
      <formula>"Masterthese"</formula>
    </cfRule>
    <cfRule type="cellIs" dxfId="93" priority="99" stopIfTrue="1" operator="equal">
      <formula>"Masterthese"</formula>
    </cfRule>
  </conditionalFormatting>
  <conditionalFormatting sqref="H55">
    <cfRule type="containsText" dxfId="92" priority="89" stopIfTrue="1" operator="containsText" text="Prüfung">
      <formula>NOT(ISERROR(SEARCH("Prüfung",H55)))</formula>
    </cfRule>
    <cfRule type="containsText" dxfId="91" priority="90" stopIfTrue="1" operator="containsText" text="Prüfung">
      <formula>NOT(ISERROR(SEARCH("Prüfung",H55)))</formula>
    </cfRule>
    <cfRule type="containsText" dxfId="90" priority="91" stopIfTrue="1" operator="containsText" text="Praktikum">
      <formula>NOT(ISERROR(SEARCH("Praktikum",H55)))</formula>
    </cfRule>
    <cfRule type="containsText" dxfId="89" priority="92" stopIfTrue="1" operator="containsText" text="PBA">
      <formula>NOT(ISERROR(SEARCH("PBA",H55)))</formula>
    </cfRule>
    <cfRule type="cellIs" dxfId="88" priority="93" stopIfTrue="1" operator="equal">
      <formula>"PBA"</formula>
    </cfRule>
  </conditionalFormatting>
  <conditionalFormatting sqref="H55">
    <cfRule type="containsText" dxfId="87" priority="83" stopIfTrue="1" operator="containsText" text="WS">
      <formula>NOT(ISERROR(SEARCH("WS",H55)))</formula>
    </cfRule>
    <cfRule type="containsText" dxfId="86" priority="84" stopIfTrue="1" operator="containsText" text="Diplomierung">
      <formula>NOT(ISERROR(SEARCH("Diplomierung",H55)))</formula>
    </cfRule>
    <cfRule type="containsText" dxfId="85" priority="85" stopIfTrue="1" operator="containsText" text="Masterthese">
      <formula>NOT(ISERROR(SEARCH("Masterthese",H55)))</formula>
    </cfRule>
    <cfRule type="containsText" dxfId="84" priority="86" stopIfTrue="1" operator="containsText" text="Masterthese">
      <formula>NOT(ISERROR(SEARCH("Masterthese",H55)))</formula>
    </cfRule>
    <cfRule type="cellIs" dxfId="83" priority="87" stopIfTrue="1" operator="equal">
      <formula>"Masterthese"</formula>
    </cfRule>
    <cfRule type="cellIs" dxfId="82" priority="88" stopIfTrue="1" operator="equal">
      <formula>"Masterthese"</formula>
    </cfRule>
  </conditionalFormatting>
  <conditionalFormatting sqref="H57">
    <cfRule type="containsText" dxfId="81" priority="78" stopIfTrue="1" operator="containsText" text="Prüfung">
      <formula>NOT(ISERROR(SEARCH("Prüfung",H57)))</formula>
    </cfRule>
    <cfRule type="containsText" dxfId="80" priority="79" stopIfTrue="1" operator="containsText" text="Prüfung">
      <formula>NOT(ISERROR(SEARCH("Prüfung",H57)))</formula>
    </cfRule>
    <cfRule type="containsText" dxfId="79" priority="80" stopIfTrue="1" operator="containsText" text="Praktikum">
      <formula>NOT(ISERROR(SEARCH("Praktikum",H57)))</formula>
    </cfRule>
    <cfRule type="containsText" dxfId="78" priority="81" stopIfTrue="1" operator="containsText" text="PBA">
      <formula>NOT(ISERROR(SEARCH("PBA",H57)))</formula>
    </cfRule>
    <cfRule type="cellIs" dxfId="77" priority="82" stopIfTrue="1" operator="equal">
      <formula>"PBA"</formula>
    </cfRule>
  </conditionalFormatting>
  <conditionalFormatting sqref="H57">
    <cfRule type="containsText" dxfId="76" priority="72" stopIfTrue="1" operator="containsText" text="WS">
      <formula>NOT(ISERROR(SEARCH("WS",H57)))</formula>
    </cfRule>
    <cfRule type="containsText" dxfId="75" priority="73" stopIfTrue="1" operator="containsText" text="Diplomierung">
      <formula>NOT(ISERROR(SEARCH("Diplomierung",H57)))</formula>
    </cfRule>
    <cfRule type="containsText" dxfId="74" priority="74" stopIfTrue="1" operator="containsText" text="Masterthese">
      <formula>NOT(ISERROR(SEARCH("Masterthese",H57)))</formula>
    </cfRule>
    <cfRule type="containsText" dxfId="73" priority="75" stopIfTrue="1" operator="containsText" text="Masterthese">
      <formula>NOT(ISERROR(SEARCH("Masterthese",H57)))</formula>
    </cfRule>
    <cfRule type="cellIs" dxfId="72" priority="76" stopIfTrue="1" operator="equal">
      <formula>"Masterthese"</formula>
    </cfRule>
    <cfRule type="cellIs" dxfId="71" priority="77" stopIfTrue="1" operator="equal">
      <formula>"Masterthese"</formula>
    </cfRule>
  </conditionalFormatting>
  <conditionalFormatting sqref="H57">
    <cfRule type="containsText" dxfId="70" priority="67" stopIfTrue="1" operator="containsText" text="Prüfung">
      <formula>NOT(ISERROR(SEARCH("Prüfung",H57)))</formula>
    </cfRule>
    <cfRule type="containsText" dxfId="69" priority="68" stopIfTrue="1" operator="containsText" text="Prüfung">
      <formula>NOT(ISERROR(SEARCH("Prüfung",H57)))</formula>
    </cfRule>
    <cfRule type="containsText" dxfId="68" priority="69" stopIfTrue="1" operator="containsText" text="Praktikum">
      <formula>NOT(ISERROR(SEARCH("Praktikum",H57)))</formula>
    </cfRule>
    <cfRule type="containsText" dxfId="67" priority="70" stopIfTrue="1" operator="containsText" text="PBA">
      <formula>NOT(ISERROR(SEARCH("PBA",H57)))</formula>
    </cfRule>
    <cfRule type="cellIs" dxfId="66" priority="71" stopIfTrue="1" operator="equal">
      <formula>"PBA"</formula>
    </cfRule>
  </conditionalFormatting>
  <conditionalFormatting sqref="H57">
    <cfRule type="containsText" dxfId="65" priority="61" stopIfTrue="1" operator="containsText" text="WS">
      <formula>NOT(ISERROR(SEARCH("WS",H57)))</formula>
    </cfRule>
    <cfRule type="containsText" dxfId="64" priority="62" stopIfTrue="1" operator="containsText" text="Diplomierung">
      <formula>NOT(ISERROR(SEARCH("Diplomierung",H57)))</formula>
    </cfRule>
    <cfRule type="containsText" dxfId="63" priority="63" stopIfTrue="1" operator="containsText" text="Masterthese">
      <formula>NOT(ISERROR(SEARCH("Masterthese",H57)))</formula>
    </cfRule>
    <cfRule type="containsText" dxfId="62" priority="64" stopIfTrue="1" operator="containsText" text="Masterthese">
      <formula>NOT(ISERROR(SEARCH("Masterthese",H57)))</formula>
    </cfRule>
    <cfRule type="cellIs" dxfId="61" priority="65" stopIfTrue="1" operator="equal">
      <formula>"Masterthese"</formula>
    </cfRule>
    <cfRule type="cellIs" dxfId="60" priority="66" stopIfTrue="1" operator="equal">
      <formula>"Masterthese"</formula>
    </cfRule>
  </conditionalFormatting>
  <conditionalFormatting sqref="H57">
    <cfRule type="containsText" dxfId="59" priority="56" stopIfTrue="1" operator="containsText" text="Prüfung">
      <formula>NOT(ISERROR(SEARCH("Prüfung",H57)))</formula>
    </cfRule>
    <cfRule type="containsText" dxfId="58" priority="57" stopIfTrue="1" operator="containsText" text="Prüfung">
      <formula>NOT(ISERROR(SEARCH("Prüfung",H57)))</formula>
    </cfRule>
    <cfRule type="containsText" dxfId="57" priority="58" stopIfTrue="1" operator="containsText" text="Praktikum">
      <formula>NOT(ISERROR(SEARCH("Praktikum",H57)))</formula>
    </cfRule>
    <cfRule type="containsText" dxfId="56" priority="59" stopIfTrue="1" operator="containsText" text="PBA">
      <formula>NOT(ISERROR(SEARCH("PBA",H57)))</formula>
    </cfRule>
    <cfRule type="cellIs" dxfId="55" priority="60" stopIfTrue="1" operator="equal">
      <formula>"PBA"</formula>
    </cfRule>
  </conditionalFormatting>
  <conditionalFormatting sqref="H57">
    <cfRule type="containsText" dxfId="54" priority="50" stopIfTrue="1" operator="containsText" text="WS">
      <formula>NOT(ISERROR(SEARCH("WS",H57)))</formula>
    </cfRule>
    <cfRule type="containsText" dxfId="53" priority="51" stopIfTrue="1" operator="containsText" text="Diplomierung">
      <formula>NOT(ISERROR(SEARCH("Diplomierung",H57)))</formula>
    </cfRule>
    <cfRule type="containsText" dxfId="52" priority="52" stopIfTrue="1" operator="containsText" text="Masterthese">
      <formula>NOT(ISERROR(SEARCH("Masterthese",H57)))</formula>
    </cfRule>
    <cfRule type="containsText" dxfId="51" priority="53" stopIfTrue="1" operator="containsText" text="Masterthese">
      <formula>NOT(ISERROR(SEARCH("Masterthese",H57)))</formula>
    </cfRule>
    <cfRule type="cellIs" dxfId="50" priority="54" stopIfTrue="1" operator="equal">
      <formula>"Masterthese"</formula>
    </cfRule>
    <cfRule type="cellIs" dxfId="49" priority="55" stopIfTrue="1" operator="equal">
      <formula>"Masterthese"</formula>
    </cfRule>
  </conditionalFormatting>
  <conditionalFormatting sqref="H57">
    <cfRule type="containsText" dxfId="48" priority="45" stopIfTrue="1" operator="containsText" text="Prüfung">
      <formula>NOT(ISERROR(SEARCH("Prüfung",H57)))</formula>
    </cfRule>
    <cfRule type="containsText" dxfId="47" priority="46" stopIfTrue="1" operator="containsText" text="Prüfung">
      <formula>NOT(ISERROR(SEARCH("Prüfung",H57)))</formula>
    </cfRule>
    <cfRule type="containsText" dxfId="46" priority="47" stopIfTrue="1" operator="containsText" text="Praktikum">
      <formula>NOT(ISERROR(SEARCH("Praktikum",H57)))</formula>
    </cfRule>
    <cfRule type="containsText" dxfId="45" priority="48" stopIfTrue="1" operator="containsText" text="PBA">
      <formula>NOT(ISERROR(SEARCH("PBA",H57)))</formula>
    </cfRule>
    <cfRule type="cellIs" dxfId="44" priority="49" stopIfTrue="1" operator="equal">
      <formula>"PBA"</formula>
    </cfRule>
  </conditionalFormatting>
  <conditionalFormatting sqref="H57">
    <cfRule type="containsText" dxfId="43" priority="39" stopIfTrue="1" operator="containsText" text="WS">
      <formula>NOT(ISERROR(SEARCH("WS",H57)))</formula>
    </cfRule>
    <cfRule type="containsText" dxfId="42" priority="40" stopIfTrue="1" operator="containsText" text="Diplomierung">
      <formula>NOT(ISERROR(SEARCH("Diplomierung",H57)))</formula>
    </cfRule>
    <cfRule type="containsText" dxfId="41" priority="41" stopIfTrue="1" operator="containsText" text="Masterthese">
      <formula>NOT(ISERROR(SEARCH("Masterthese",H57)))</formula>
    </cfRule>
    <cfRule type="containsText" dxfId="40" priority="42" stopIfTrue="1" operator="containsText" text="Masterthese">
      <formula>NOT(ISERROR(SEARCH("Masterthese",H57)))</formula>
    </cfRule>
    <cfRule type="cellIs" dxfId="39" priority="43" stopIfTrue="1" operator="equal">
      <formula>"Masterthese"</formula>
    </cfRule>
    <cfRule type="cellIs" dxfId="38" priority="44" stopIfTrue="1" operator="equal">
      <formula>"Masterthese"</formula>
    </cfRule>
  </conditionalFormatting>
  <conditionalFormatting sqref="B60:C60">
    <cfRule type="containsText" dxfId="37" priority="34" stopIfTrue="1" operator="containsText" text="Prüfung">
      <formula>NOT(ISERROR(SEARCH("Prüfung",B60)))</formula>
    </cfRule>
    <cfRule type="containsText" dxfId="36" priority="35" stopIfTrue="1" operator="containsText" text="Prüfung">
      <formula>NOT(ISERROR(SEARCH("Prüfung",B60)))</formula>
    </cfRule>
    <cfRule type="containsText" dxfId="35" priority="36" stopIfTrue="1" operator="containsText" text="Praktikum">
      <formula>NOT(ISERROR(SEARCH("Praktikum",B60)))</formula>
    </cfRule>
    <cfRule type="containsText" dxfId="34" priority="37" stopIfTrue="1" operator="containsText" text="PBA">
      <formula>NOT(ISERROR(SEARCH("PBA",B60)))</formula>
    </cfRule>
    <cfRule type="cellIs" dxfId="33" priority="38" stopIfTrue="1" operator="equal">
      <formula>"PBA"</formula>
    </cfRule>
  </conditionalFormatting>
  <conditionalFormatting sqref="B60:C60">
    <cfRule type="containsText" dxfId="32" priority="28" stopIfTrue="1" operator="containsText" text="WS">
      <formula>NOT(ISERROR(SEARCH("WS",B60)))</formula>
    </cfRule>
    <cfRule type="containsText" dxfId="31" priority="29" stopIfTrue="1" operator="containsText" text="Diplomierung">
      <formula>NOT(ISERROR(SEARCH("Diplomierung",B60)))</formula>
    </cfRule>
    <cfRule type="containsText" dxfId="30" priority="30" stopIfTrue="1" operator="containsText" text="Masterthese">
      <formula>NOT(ISERROR(SEARCH("Masterthese",B60)))</formula>
    </cfRule>
    <cfRule type="containsText" dxfId="29" priority="31" stopIfTrue="1" operator="containsText" text="Masterthese">
      <formula>NOT(ISERROR(SEARCH("Masterthese",B60)))</formula>
    </cfRule>
    <cfRule type="cellIs" dxfId="28" priority="32" stopIfTrue="1" operator="equal">
      <formula>"Masterthese"</formula>
    </cfRule>
    <cfRule type="cellIs" dxfId="27" priority="33" stopIfTrue="1" operator="equal">
      <formula>"Masterthese"</formula>
    </cfRule>
  </conditionalFormatting>
  <conditionalFormatting sqref="B60:C60">
    <cfRule type="containsText" dxfId="26" priority="23" stopIfTrue="1" operator="containsText" text="Praxisprojekt">
      <formula>NOT(ISERROR(SEARCH("Praxisprojekt",B60)))</formula>
    </cfRule>
    <cfRule type="containsText" dxfId="25" priority="24" stopIfTrue="1" operator="containsText" text="Masterarbeit">
      <formula>NOT(ISERROR(SEARCH("Masterarbeit",B60)))</formula>
    </cfRule>
    <cfRule type="containsText" dxfId="24" priority="25" stopIfTrue="1" operator="containsText" text="Masterarbeit">
      <formula>NOT(ISERROR(SEARCH("Masterarbeit",B60)))</formula>
    </cfRule>
    <cfRule type="containsText" dxfId="23" priority="26" stopIfTrue="1" operator="containsText" text="P 13">
      <formula>NOT(ISERROR(SEARCH("P 13",B60)))</formula>
    </cfRule>
    <cfRule type="containsText" dxfId="22" priority="27" stopIfTrue="1" operator="containsText" text="P 13">
      <formula>NOT(ISERROR(SEARCH("P 13",B60)))</formula>
    </cfRule>
  </conditionalFormatting>
  <conditionalFormatting sqref="B60:C60">
    <cfRule type="containsText" dxfId="21" priority="21" stopIfTrue="1" operator="containsText" text="MArb">
      <formula>NOT(ISERROR(SEARCH("MArb",B60)))</formula>
    </cfRule>
    <cfRule type="containsText" dxfId="20" priority="22" stopIfTrue="1" operator="containsText" text="MArb">
      <formula>NOT(ISERROR(SEARCH("MArb",B60)))</formula>
    </cfRule>
  </conditionalFormatting>
  <conditionalFormatting sqref="B60:C60">
    <cfRule type="containsText" dxfId="19" priority="20" operator="containsText" text="P13">
      <formula>NOT(ISERROR(SEARCH("P13",B60)))</formula>
    </cfRule>
  </conditionalFormatting>
  <conditionalFormatting sqref="B59">
    <cfRule type="containsText" dxfId="18" priority="15" stopIfTrue="1" operator="containsText" text="Prüfung">
      <formula>NOT(ISERROR(SEARCH("Prüfung",B59)))</formula>
    </cfRule>
    <cfRule type="containsText" dxfId="17" priority="16" stopIfTrue="1" operator="containsText" text="Prüfung">
      <formula>NOT(ISERROR(SEARCH("Prüfung",B59)))</formula>
    </cfRule>
    <cfRule type="containsText" dxfId="16" priority="17" stopIfTrue="1" operator="containsText" text="Praktikum">
      <formula>NOT(ISERROR(SEARCH("Praktikum",B59)))</formula>
    </cfRule>
    <cfRule type="containsText" dxfId="15" priority="18" stopIfTrue="1" operator="containsText" text="PBA">
      <formula>NOT(ISERROR(SEARCH("PBA",B59)))</formula>
    </cfRule>
    <cfRule type="cellIs" dxfId="14" priority="19" stopIfTrue="1" operator="equal">
      <formula>"PBA"</formula>
    </cfRule>
  </conditionalFormatting>
  <conditionalFormatting sqref="B59">
    <cfRule type="containsText" dxfId="13" priority="9" stopIfTrue="1" operator="containsText" text="WS">
      <formula>NOT(ISERROR(SEARCH("WS",B59)))</formula>
    </cfRule>
    <cfRule type="containsText" dxfId="12" priority="10" stopIfTrue="1" operator="containsText" text="Diplomierung">
      <formula>NOT(ISERROR(SEARCH("Diplomierung",B59)))</formula>
    </cfRule>
    <cfRule type="containsText" dxfId="11" priority="11" stopIfTrue="1" operator="containsText" text="Masterthese">
      <formula>NOT(ISERROR(SEARCH("Masterthese",B59)))</formula>
    </cfRule>
    <cfRule type="containsText" dxfId="10" priority="12" stopIfTrue="1" operator="containsText" text="Masterthese">
      <formula>NOT(ISERROR(SEARCH("Masterthese",B59)))</formula>
    </cfRule>
    <cfRule type="cellIs" dxfId="9" priority="13" stopIfTrue="1" operator="equal">
      <formula>"Masterthese"</formula>
    </cfRule>
    <cfRule type="cellIs" dxfId="8" priority="14" stopIfTrue="1" operator="equal">
      <formula>"Masterthese"</formula>
    </cfRule>
  </conditionalFormatting>
  <conditionalFormatting sqref="B59">
    <cfRule type="containsText" dxfId="7" priority="4" stopIfTrue="1" operator="containsText" text="Praxisprojekt">
      <formula>NOT(ISERROR(SEARCH("Praxisprojekt",B59)))</formula>
    </cfRule>
    <cfRule type="containsText" dxfId="6" priority="5" stopIfTrue="1" operator="containsText" text="Masterarbeit">
      <formula>NOT(ISERROR(SEARCH("Masterarbeit",B59)))</formula>
    </cfRule>
    <cfRule type="containsText" dxfId="5" priority="6" stopIfTrue="1" operator="containsText" text="Masterarbeit">
      <formula>NOT(ISERROR(SEARCH("Masterarbeit",B59)))</formula>
    </cfRule>
    <cfRule type="containsText" dxfId="4" priority="7" stopIfTrue="1" operator="containsText" text="P 13">
      <formula>NOT(ISERROR(SEARCH("P 13",B59)))</formula>
    </cfRule>
    <cfRule type="containsText" dxfId="3" priority="8" stopIfTrue="1" operator="containsText" text="P 13">
      <formula>NOT(ISERROR(SEARCH("P 13",B59)))</formula>
    </cfRule>
  </conditionalFormatting>
  <conditionalFormatting sqref="B59">
    <cfRule type="containsText" dxfId="2" priority="2" stopIfTrue="1" operator="containsText" text="MArb">
      <formula>NOT(ISERROR(SEARCH("MArb",B59)))</formula>
    </cfRule>
    <cfRule type="containsText" dxfId="1" priority="3" stopIfTrue="1" operator="containsText" text="MArb">
      <formula>NOT(ISERROR(SEARCH("MArb",B59)))</formula>
    </cfRule>
  </conditionalFormatting>
  <conditionalFormatting sqref="B59:C59">
    <cfRule type="containsText" dxfId="0" priority="1" operator="containsText" text="P13">
      <formula>NOT(ISERROR(SEARCH("P13",B59)))</formula>
    </cfRule>
  </conditionalFormatting>
  <pageMargins left="0.35433070866141736" right="0.19685039370078741" top="0.47244094488188981" bottom="0.23622047244094491" header="0.23622047244094491" footer="0.15748031496062992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C1:L69"/>
  <sheetViews>
    <sheetView zoomScaleNormal="100" zoomScaleSheetLayoutView="100" workbookViewId="0">
      <selection activeCell="J14" sqref="J14"/>
    </sheetView>
  </sheetViews>
  <sheetFormatPr baseColWidth="10" defaultRowHeight="15" x14ac:dyDescent="0.25"/>
  <cols>
    <col min="1" max="1" width="11.42578125" style="73"/>
    <col min="2" max="2" width="7.28515625" style="73" customWidth="1"/>
    <col min="3" max="3" width="7.85546875" style="73" customWidth="1"/>
    <col min="4" max="4" width="23" style="73" customWidth="1"/>
    <col min="5" max="5" width="11.5703125" style="73" customWidth="1"/>
    <col min="6" max="6" width="21.42578125" style="73" customWidth="1"/>
    <col min="7" max="7" width="7.5703125" style="73" customWidth="1"/>
    <col min="8" max="8" width="11.7109375" style="79" customWidth="1"/>
    <col min="9" max="9" width="16.7109375" style="73" customWidth="1"/>
    <col min="10" max="16384" width="11.42578125" style="73"/>
  </cols>
  <sheetData>
    <row r="1" spans="3:11" ht="21" x14ac:dyDescent="0.25">
      <c r="H1" s="74"/>
    </row>
    <row r="2" spans="3:11" ht="21" x14ac:dyDescent="0.25">
      <c r="H2" s="74"/>
    </row>
    <row r="3" spans="3:11" ht="30" customHeight="1" x14ac:dyDescent="0.25">
      <c r="C3" s="360" t="s">
        <v>145</v>
      </c>
      <c r="D3" s="361"/>
      <c r="E3" s="361"/>
      <c r="F3" s="361"/>
      <c r="G3" s="361"/>
      <c r="H3" s="361"/>
      <c r="I3" s="361"/>
    </row>
    <row r="4" spans="3:11" x14ac:dyDescent="0.25">
      <c r="C4" s="181"/>
      <c r="D4" s="181"/>
      <c r="E4" s="181"/>
      <c r="F4" s="181"/>
      <c r="G4" s="181"/>
      <c r="H4" s="181"/>
      <c r="I4" s="182"/>
    </row>
    <row r="5" spans="3:11" ht="18.75" x14ac:dyDescent="0.25">
      <c r="C5" s="180" t="s">
        <v>22</v>
      </c>
      <c r="D5" s="183"/>
      <c r="E5" s="181"/>
      <c r="F5" s="184"/>
      <c r="G5" s="181"/>
      <c r="H5" s="181"/>
      <c r="I5" s="182"/>
    </row>
    <row r="6" spans="3:11" x14ac:dyDescent="0.25">
      <c r="C6" s="185"/>
      <c r="D6" s="185"/>
      <c r="E6" s="185"/>
      <c r="F6" s="185"/>
      <c r="G6" s="185"/>
      <c r="H6" s="185"/>
      <c r="I6" s="182"/>
    </row>
    <row r="7" spans="3:11" ht="15" customHeight="1" x14ac:dyDescent="0.25">
      <c r="C7" s="117" t="s">
        <v>23</v>
      </c>
      <c r="D7" s="118"/>
      <c r="E7" s="118" t="s">
        <v>25</v>
      </c>
      <c r="F7" s="118"/>
      <c r="G7" s="119"/>
      <c r="H7" s="119"/>
      <c r="I7" s="120"/>
    </row>
    <row r="8" spans="3:11" ht="31.5" x14ac:dyDescent="0.25">
      <c r="C8" s="186"/>
      <c r="D8" s="187"/>
      <c r="E8" s="187"/>
      <c r="F8" s="187"/>
      <c r="G8" s="187"/>
      <c r="H8" s="188" t="s">
        <v>43</v>
      </c>
      <c r="I8" s="189" t="s">
        <v>41</v>
      </c>
    </row>
    <row r="9" spans="3:11" ht="15.75" x14ac:dyDescent="0.25">
      <c r="C9" s="190" t="s">
        <v>57</v>
      </c>
      <c r="D9" s="353" t="s">
        <v>32</v>
      </c>
      <c r="E9" s="353"/>
      <c r="F9" s="353"/>
      <c r="G9" s="353"/>
      <c r="H9" s="191" t="s">
        <v>26</v>
      </c>
      <c r="I9" s="191"/>
      <c r="J9" s="75"/>
      <c r="K9" s="75"/>
    </row>
    <row r="10" spans="3:11" ht="20.25" customHeight="1" x14ac:dyDescent="0.25">
      <c r="C10" s="362" t="s">
        <v>24</v>
      </c>
      <c r="D10" s="362"/>
      <c r="E10" s="362"/>
      <c r="F10" s="362"/>
      <c r="G10" s="362"/>
      <c r="H10" s="192"/>
      <c r="I10" s="192"/>
      <c r="J10" s="75"/>
      <c r="K10" s="75"/>
    </row>
    <row r="11" spans="3:11" ht="20.100000000000001" customHeight="1" x14ac:dyDescent="0.25">
      <c r="C11" s="190" t="s">
        <v>0</v>
      </c>
      <c r="D11" s="353" t="s">
        <v>30</v>
      </c>
      <c r="E11" s="353"/>
      <c r="F11" s="353"/>
      <c r="G11" s="353"/>
      <c r="H11" s="191" t="s">
        <v>26</v>
      </c>
      <c r="I11" s="191"/>
      <c r="J11" s="75"/>
      <c r="K11" s="75" t="s">
        <v>206</v>
      </c>
    </row>
    <row r="12" spans="3:11" ht="20.100000000000001" customHeight="1" x14ac:dyDescent="0.25">
      <c r="C12" s="190" t="s">
        <v>1</v>
      </c>
      <c r="D12" s="353" t="s">
        <v>31</v>
      </c>
      <c r="E12" s="353"/>
      <c r="F12" s="353"/>
      <c r="G12" s="353"/>
      <c r="H12" s="188" t="s">
        <v>54</v>
      </c>
      <c r="I12" s="191"/>
      <c r="J12" s="75"/>
      <c r="K12" s="75"/>
    </row>
    <row r="13" spans="3:11" ht="20.100000000000001" customHeight="1" x14ac:dyDescent="0.25">
      <c r="C13" s="190" t="s">
        <v>2</v>
      </c>
      <c r="D13" s="353" t="s">
        <v>35</v>
      </c>
      <c r="E13" s="353"/>
      <c r="F13" s="353"/>
      <c r="G13" s="353"/>
      <c r="H13" s="191" t="s">
        <v>28</v>
      </c>
      <c r="I13" s="191"/>
      <c r="J13" s="75"/>
      <c r="K13" s="75"/>
    </row>
    <row r="14" spans="3:11" ht="20.100000000000001" customHeight="1" x14ac:dyDescent="0.25">
      <c r="C14" s="190" t="s">
        <v>11</v>
      </c>
      <c r="D14" s="353" t="s">
        <v>72</v>
      </c>
      <c r="E14" s="353"/>
      <c r="F14" s="353"/>
      <c r="G14" s="353"/>
      <c r="H14" s="191" t="s">
        <v>26</v>
      </c>
      <c r="I14" s="191"/>
      <c r="J14" s="75"/>
      <c r="K14" s="75"/>
    </row>
    <row r="15" spans="3:11" ht="20.100000000000001" customHeight="1" x14ac:dyDescent="0.25">
      <c r="C15" s="190" t="s">
        <v>9</v>
      </c>
      <c r="D15" s="353" t="s">
        <v>98</v>
      </c>
      <c r="E15" s="353"/>
      <c r="F15" s="353"/>
      <c r="G15" s="353"/>
      <c r="H15" s="191" t="s">
        <v>28</v>
      </c>
      <c r="I15" s="191"/>
      <c r="J15" s="75"/>
      <c r="K15" s="75"/>
    </row>
    <row r="16" spans="3:11" ht="20.100000000000001" customHeight="1" x14ac:dyDescent="0.25">
      <c r="C16" s="190" t="s">
        <v>8</v>
      </c>
      <c r="D16" s="353" t="s">
        <v>21</v>
      </c>
      <c r="E16" s="353"/>
      <c r="F16" s="353"/>
      <c r="G16" s="353"/>
      <c r="H16" s="191" t="s">
        <v>26</v>
      </c>
      <c r="I16" s="191"/>
      <c r="J16" s="75"/>
      <c r="K16" s="75"/>
    </row>
    <row r="17" spans="3:11" ht="20.100000000000001" customHeight="1" x14ac:dyDescent="0.25">
      <c r="C17" s="190" t="s">
        <v>5</v>
      </c>
      <c r="D17" s="353" t="s">
        <v>15</v>
      </c>
      <c r="E17" s="353"/>
      <c r="F17" s="353"/>
      <c r="G17" s="353"/>
      <c r="H17" s="191" t="s">
        <v>26</v>
      </c>
      <c r="I17" s="191"/>
      <c r="J17" s="75"/>
      <c r="K17" s="75"/>
    </row>
    <row r="18" spans="3:11" ht="20.100000000000001" customHeight="1" x14ac:dyDescent="0.25">
      <c r="C18" s="190" t="s">
        <v>7</v>
      </c>
      <c r="D18" s="353" t="s">
        <v>146</v>
      </c>
      <c r="E18" s="353"/>
      <c r="F18" s="353"/>
      <c r="G18" s="353"/>
      <c r="H18" s="191" t="s">
        <v>26</v>
      </c>
      <c r="I18" s="191"/>
      <c r="J18" s="75"/>
      <c r="K18" s="75"/>
    </row>
    <row r="19" spans="3:11" ht="20.100000000000001" customHeight="1" x14ac:dyDescent="0.25">
      <c r="C19" s="190" t="s">
        <v>10</v>
      </c>
      <c r="D19" s="353" t="s">
        <v>49</v>
      </c>
      <c r="E19" s="353"/>
      <c r="F19" s="353"/>
      <c r="G19" s="353"/>
      <c r="H19" s="191" t="s">
        <v>26</v>
      </c>
      <c r="I19" s="191"/>
      <c r="J19" s="75"/>
      <c r="K19" s="75"/>
    </row>
    <row r="20" spans="3:11" ht="20.100000000000001" customHeight="1" x14ac:dyDescent="0.25">
      <c r="C20" s="190" t="s">
        <v>17</v>
      </c>
      <c r="D20" s="353" t="s">
        <v>16</v>
      </c>
      <c r="E20" s="353"/>
      <c r="F20" s="353"/>
      <c r="G20" s="353"/>
      <c r="H20" s="191" t="s">
        <v>26</v>
      </c>
      <c r="I20" s="191"/>
      <c r="J20" s="75"/>
      <c r="K20" s="75"/>
    </row>
    <row r="21" spans="3:11" ht="20.100000000000001" customHeight="1" x14ac:dyDescent="0.25">
      <c r="C21" s="190" t="s">
        <v>3</v>
      </c>
      <c r="D21" s="353" t="s">
        <v>13</v>
      </c>
      <c r="E21" s="353"/>
      <c r="F21" s="353"/>
      <c r="G21" s="353"/>
      <c r="H21" s="191" t="s">
        <v>26</v>
      </c>
      <c r="I21" s="191"/>
      <c r="J21" s="75"/>
      <c r="K21" s="75"/>
    </row>
    <row r="22" spans="3:11" ht="20.100000000000001" customHeight="1" x14ac:dyDescent="0.25">
      <c r="C22" s="190" t="s">
        <v>6</v>
      </c>
      <c r="D22" s="353" t="s">
        <v>18</v>
      </c>
      <c r="E22" s="353"/>
      <c r="F22" s="353"/>
      <c r="G22" s="353"/>
      <c r="H22" s="191" t="s">
        <v>26</v>
      </c>
      <c r="I22" s="191"/>
      <c r="J22" s="75"/>
      <c r="K22" s="75"/>
    </row>
    <row r="23" spans="3:11" ht="20.100000000000001" customHeight="1" x14ac:dyDescent="0.25">
      <c r="C23" s="190" t="s">
        <v>33</v>
      </c>
      <c r="D23" s="353" t="s">
        <v>14</v>
      </c>
      <c r="E23" s="353"/>
      <c r="F23" s="353"/>
      <c r="G23" s="353"/>
      <c r="H23" s="191" t="s">
        <v>26</v>
      </c>
      <c r="I23" s="191"/>
      <c r="J23" s="75"/>
      <c r="K23" s="75"/>
    </row>
    <row r="24" spans="3:11" ht="20.100000000000001" customHeight="1" x14ac:dyDescent="0.25">
      <c r="C24" s="190" t="s">
        <v>4</v>
      </c>
      <c r="D24" s="353" t="s">
        <v>20</v>
      </c>
      <c r="E24" s="353"/>
      <c r="F24" s="353"/>
      <c r="G24" s="353"/>
      <c r="H24" s="191" t="s">
        <v>28</v>
      </c>
      <c r="I24" s="191"/>
      <c r="J24" s="75"/>
      <c r="K24" s="75"/>
    </row>
    <row r="25" spans="3:11" ht="20.100000000000001" customHeight="1" x14ac:dyDescent="0.25">
      <c r="C25" s="190" t="s">
        <v>47</v>
      </c>
      <c r="D25" s="353" t="s">
        <v>19</v>
      </c>
      <c r="E25" s="353"/>
      <c r="F25" s="353"/>
      <c r="G25" s="353"/>
      <c r="H25" s="188" t="s">
        <v>48</v>
      </c>
      <c r="I25" s="191"/>
      <c r="J25" s="75"/>
      <c r="K25" s="75"/>
    </row>
    <row r="26" spans="3:11" ht="20.100000000000001" customHeight="1" x14ac:dyDescent="0.25">
      <c r="C26" s="190" t="s">
        <v>45</v>
      </c>
      <c r="D26" s="354" t="s">
        <v>147</v>
      </c>
      <c r="E26" s="354"/>
      <c r="F26" s="354"/>
      <c r="G26" s="354"/>
      <c r="H26" s="191" t="s">
        <v>29</v>
      </c>
      <c r="I26" s="191"/>
      <c r="J26" s="75"/>
      <c r="K26" s="75"/>
    </row>
    <row r="27" spans="3:11" ht="20.100000000000001" customHeight="1" x14ac:dyDescent="0.25">
      <c r="C27" s="190" t="s">
        <v>46</v>
      </c>
      <c r="D27" s="186" t="s">
        <v>107</v>
      </c>
      <c r="E27" s="187"/>
      <c r="F27" s="193" t="s">
        <v>42</v>
      </c>
      <c r="G27" s="194"/>
      <c r="H27" s="191" t="s">
        <v>108</v>
      </c>
      <c r="I27" s="191"/>
      <c r="J27" s="75"/>
      <c r="K27" s="75"/>
    </row>
    <row r="28" spans="3:11" ht="20.100000000000001" customHeight="1" x14ac:dyDescent="0.25">
      <c r="C28" s="186"/>
      <c r="D28" s="187"/>
      <c r="E28" s="187"/>
      <c r="F28" s="193"/>
      <c r="G28" s="195"/>
      <c r="H28" s="196"/>
      <c r="I28" s="197"/>
      <c r="J28" s="75"/>
      <c r="K28" s="75"/>
    </row>
    <row r="29" spans="3:11" ht="20.100000000000001" customHeight="1" x14ac:dyDescent="0.25">
      <c r="C29" s="355" t="s">
        <v>109</v>
      </c>
      <c r="D29" s="356"/>
      <c r="E29" s="356"/>
      <c r="F29" s="356"/>
      <c r="G29" s="356"/>
      <c r="H29" s="356"/>
      <c r="I29" s="357"/>
      <c r="J29" s="75"/>
      <c r="K29" s="75"/>
    </row>
    <row r="30" spans="3:11" ht="23.25" customHeight="1" x14ac:dyDescent="0.25">
      <c r="C30" s="190" t="s">
        <v>191</v>
      </c>
      <c r="D30" s="198" t="s">
        <v>148</v>
      </c>
      <c r="E30" s="199"/>
      <c r="F30" s="199"/>
      <c r="G30" s="199"/>
      <c r="H30" s="191" t="s">
        <v>27</v>
      </c>
      <c r="I30" s="191"/>
      <c r="J30" s="75"/>
      <c r="K30" s="75"/>
    </row>
    <row r="31" spans="3:11" ht="20.100000000000001" customHeight="1" x14ac:dyDescent="0.25">
      <c r="C31" s="190" t="s">
        <v>192</v>
      </c>
      <c r="D31" s="198" t="s">
        <v>97</v>
      </c>
      <c r="E31" s="199"/>
      <c r="F31" s="199"/>
      <c r="G31" s="199"/>
      <c r="H31" s="191" t="s">
        <v>27</v>
      </c>
      <c r="I31" s="191"/>
      <c r="J31" s="75"/>
      <c r="K31" s="75"/>
    </row>
    <row r="32" spans="3:11" ht="20.100000000000001" customHeight="1" x14ac:dyDescent="0.25">
      <c r="C32" s="190" t="s">
        <v>193</v>
      </c>
      <c r="D32" s="198" t="s">
        <v>200</v>
      </c>
      <c r="E32" s="199"/>
      <c r="F32" s="199"/>
      <c r="G32" s="199"/>
      <c r="H32" s="191" t="s">
        <v>27</v>
      </c>
      <c r="I32" s="191"/>
      <c r="J32" s="75"/>
      <c r="K32" s="75"/>
    </row>
    <row r="33" spans="3:12" ht="20.100000000000001" customHeight="1" x14ac:dyDescent="0.25">
      <c r="C33" s="190" t="s">
        <v>194</v>
      </c>
      <c r="D33" s="198" t="s">
        <v>99</v>
      </c>
      <c r="E33" s="199"/>
      <c r="F33" s="199"/>
      <c r="G33" s="199"/>
      <c r="H33" s="191" t="s">
        <v>27</v>
      </c>
      <c r="I33" s="191"/>
      <c r="J33" s="75"/>
      <c r="K33" s="75"/>
    </row>
    <row r="34" spans="3:12" ht="20.100000000000001" customHeight="1" x14ac:dyDescent="0.25">
      <c r="C34" s="190" t="s">
        <v>195</v>
      </c>
      <c r="D34" s="198" t="s">
        <v>201</v>
      </c>
      <c r="E34" s="199"/>
      <c r="F34" s="199"/>
      <c r="G34" s="199"/>
      <c r="H34" s="191" t="s">
        <v>27</v>
      </c>
      <c r="I34" s="191"/>
      <c r="J34" s="75"/>
      <c r="K34" s="75"/>
    </row>
    <row r="35" spans="3:12" ht="20.100000000000001" customHeight="1" x14ac:dyDescent="0.25">
      <c r="C35" s="190" t="s">
        <v>196</v>
      </c>
      <c r="D35" s="198" t="s">
        <v>144</v>
      </c>
      <c r="E35" s="199"/>
      <c r="F35" s="199"/>
      <c r="G35" s="199"/>
      <c r="H35" s="191" t="s">
        <v>27</v>
      </c>
      <c r="I35" s="191"/>
      <c r="J35" s="75"/>
      <c r="K35" s="75"/>
    </row>
    <row r="36" spans="3:12" ht="20.100000000000001" customHeight="1" x14ac:dyDescent="0.25">
      <c r="C36" s="190" t="s">
        <v>197</v>
      </c>
      <c r="D36" s="198" t="s">
        <v>101</v>
      </c>
      <c r="E36" s="199"/>
      <c r="F36" s="199"/>
      <c r="G36" s="199"/>
      <c r="H36" s="191" t="s">
        <v>27</v>
      </c>
      <c r="I36" s="191"/>
      <c r="J36" s="75"/>
      <c r="K36" s="75"/>
      <c r="L36" s="76"/>
    </row>
    <row r="37" spans="3:12" ht="20.100000000000001" customHeight="1" x14ac:dyDescent="0.25">
      <c r="C37" s="190" t="s">
        <v>198</v>
      </c>
      <c r="D37" s="198" t="s">
        <v>102</v>
      </c>
      <c r="E37" s="199"/>
      <c r="F37" s="199"/>
      <c r="G37" s="199"/>
      <c r="H37" s="191" t="s">
        <v>26</v>
      </c>
      <c r="I37" s="191"/>
      <c r="J37" s="75"/>
      <c r="K37" s="75"/>
      <c r="L37" s="76"/>
    </row>
    <row r="38" spans="3:12" ht="20.100000000000001" customHeight="1" x14ac:dyDescent="0.25">
      <c r="C38" s="190" t="s">
        <v>199</v>
      </c>
      <c r="D38" s="198" t="s">
        <v>149</v>
      </c>
      <c r="E38" s="199"/>
      <c r="F38" s="199"/>
      <c r="G38" s="199"/>
      <c r="H38" s="191" t="s">
        <v>26</v>
      </c>
      <c r="I38" s="191"/>
      <c r="J38" s="75"/>
      <c r="K38" s="75"/>
      <c r="L38" s="76"/>
    </row>
    <row r="39" spans="3:12" ht="20.100000000000001" customHeight="1" x14ac:dyDescent="0.25">
      <c r="C39" s="190" t="s">
        <v>153</v>
      </c>
      <c r="D39" s="198" t="s">
        <v>150</v>
      </c>
      <c r="E39" s="199"/>
      <c r="F39" s="199"/>
      <c r="G39" s="199"/>
      <c r="H39" s="191" t="s">
        <v>27</v>
      </c>
      <c r="I39" s="191"/>
      <c r="J39" s="75"/>
      <c r="K39" s="75"/>
      <c r="L39" s="76"/>
    </row>
    <row r="40" spans="3:12" ht="20.100000000000001" customHeight="1" x14ac:dyDescent="0.25">
      <c r="C40" s="190" t="s">
        <v>154</v>
      </c>
      <c r="D40" s="198" t="s">
        <v>151</v>
      </c>
      <c r="E40" s="199"/>
      <c r="F40" s="199"/>
      <c r="G40" s="199"/>
      <c r="H40" s="191" t="s">
        <v>26</v>
      </c>
      <c r="I40" s="191"/>
      <c r="J40" s="75"/>
      <c r="K40" s="75"/>
      <c r="L40" s="76"/>
    </row>
    <row r="41" spans="3:12" ht="20.100000000000001" customHeight="1" x14ac:dyDescent="0.25">
      <c r="C41" s="190" t="s">
        <v>155</v>
      </c>
      <c r="D41" s="198" t="s">
        <v>152</v>
      </c>
      <c r="E41" s="199"/>
      <c r="F41" s="199"/>
      <c r="G41" s="199"/>
      <c r="H41" s="191" t="s">
        <v>26</v>
      </c>
      <c r="I41" s="191"/>
      <c r="J41" s="75"/>
      <c r="K41" s="75"/>
      <c r="L41" s="76"/>
    </row>
    <row r="42" spans="3:12" ht="20.100000000000001" customHeight="1" x14ac:dyDescent="0.25">
      <c r="C42" s="190"/>
      <c r="D42" s="198"/>
      <c r="E42" s="199"/>
      <c r="F42" s="199"/>
      <c r="G42" s="199"/>
      <c r="H42" s="191"/>
      <c r="I42" s="191"/>
      <c r="J42" s="75"/>
      <c r="K42" s="75"/>
      <c r="L42" s="76"/>
    </row>
    <row r="43" spans="3:12" ht="20.100000000000001" customHeight="1" x14ac:dyDescent="0.25">
      <c r="C43" s="190"/>
      <c r="D43" s="198"/>
      <c r="E43" s="199"/>
      <c r="F43" s="199"/>
      <c r="G43" s="199"/>
      <c r="H43" s="191"/>
      <c r="I43" s="191"/>
      <c r="J43" s="75"/>
      <c r="K43" s="75"/>
      <c r="L43" s="76"/>
    </row>
    <row r="44" spans="3:12" ht="20.100000000000001" customHeight="1" x14ac:dyDescent="0.25">
      <c r="C44" s="190" t="s">
        <v>46</v>
      </c>
      <c r="D44" s="186" t="s">
        <v>110</v>
      </c>
      <c r="E44" s="187"/>
      <c r="F44" s="193"/>
      <c r="G44" s="194"/>
      <c r="H44" s="191" t="s">
        <v>111</v>
      </c>
      <c r="I44" s="191"/>
      <c r="J44" s="75"/>
      <c r="K44" s="75"/>
    </row>
    <row r="45" spans="3:12" ht="20.100000000000001" customHeight="1" x14ac:dyDescent="0.25">
      <c r="C45" s="355" t="s">
        <v>34</v>
      </c>
      <c r="D45" s="358"/>
      <c r="E45" s="358"/>
      <c r="F45" s="358"/>
      <c r="G45" s="358"/>
      <c r="H45" s="358"/>
      <c r="I45" s="359"/>
      <c r="J45" s="75"/>
      <c r="K45" s="75"/>
    </row>
    <row r="46" spans="3:12" ht="24" customHeight="1" x14ac:dyDescent="0.25">
      <c r="C46" s="190" t="s">
        <v>52</v>
      </c>
      <c r="D46" s="350" t="s">
        <v>35</v>
      </c>
      <c r="E46" s="351"/>
      <c r="F46" s="351"/>
      <c r="G46" s="352"/>
      <c r="H46" s="200"/>
      <c r="I46" s="191"/>
      <c r="J46" s="75"/>
      <c r="K46" s="75"/>
    </row>
    <row r="47" spans="3:12" ht="20.100000000000001" customHeight="1" x14ac:dyDescent="0.25">
      <c r="C47" s="190" t="s">
        <v>51</v>
      </c>
      <c r="D47" s="350" t="s">
        <v>112</v>
      </c>
      <c r="E47" s="351"/>
      <c r="F47" s="351"/>
      <c r="G47" s="352"/>
      <c r="H47" s="200"/>
      <c r="I47" s="191"/>
      <c r="J47" s="75"/>
      <c r="K47" s="75"/>
    </row>
    <row r="48" spans="3:12" ht="20.100000000000001" customHeight="1" x14ac:dyDescent="0.25">
      <c r="C48" s="190" t="s">
        <v>50</v>
      </c>
      <c r="D48" s="363" t="s">
        <v>55</v>
      </c>
      <c r="E48" s="364"/>
      <c r="F48" s="364"/>
      <c r="G48" s="365"/>
      <c r="H48" s="200"/>
      <c r="I48" s="191"/>
      <c r="J48" s="75"/>
      <c r="K48" s="75"/>
    </row>
    <row r="49" spans="3:11" ht="20.100000000000001" customHeight="1" x14ac:dyDescent="0.25">
      <c r="C49" s="190" t="s">
        <v>53</v>
      </c>
      <c r="D49" s="350" t="s">
        <v>12</v>
      </c>
      <c r="E49" s="351"/>
      <c r="F49" s="351"/>
      <c r="G49" s="352"/>
      <c r="H49" s="200"/>
      <c r="I49" s="191"/>
      <c r="J49" s="75"/>
      <c r="K49" s="75"/>
    </row>
    <row r="50" spans="3:11" ht="20.100000000000001" customHeight="1" x14ac:dyDescent="0.25">
      <c r="C50" s="355" t="s">
        <v>56</v>
      </c>
      <c r="D50" s="358"/>
      <c r="E50" s="358"/>
      <c r="F50" s="358"/>
      <c r="G50" s="358"/>
      <c r="H50" s="358"/>
      <c r="I50" s="359"/>
      <c r="J50" s="75"/>
      <c r="K50" s="75"/>
    </row>
    <row r="51" spans="3:11" ht="20.100000000000001" customHeight="1" x14ac:dyDescent="0.25">
      <c r="C51" s="190" t="s">
        <v>52</v>
      </c>
      <c r="D51" s="350" t="s">
        <v>113</v>
      </c>
      <c r="E51" s="351"/>
      <c r="F51" s="351"/>
      <c r="G51" s="352"/>
      <c r="H51" s="200"/>
      <c r="I51" s="191"/>
      <c r="J51" s="75"/>
      <c r="K51" s="75"/>
    </row>
    <row r="52" spans="3:11" ht="20.100000000000001" customHeight="1" x14ac:dyDescent="0.25">
      <c r="C52" s="190" t="s">
        <v>51</v>
      </c>
      <c r="D52" s="350" t="s">
        <v>114</v>
      </c>
      <c r="E52" s="351"/>
      <c r="F52" s="351"/>
      <c r="G52" s="352"/>
      <c r="H52" s="200"/>
      <c r="I52" s="191"/>
      <c r="J52" s="75"/>
      <c r="K52" s="75"/>
    </row>
    <row r="53" spans="3:11" ht="20.100000000000001" customHeight="1" x14ac:dyDescent="0.25">
      <c r="C53" s="190" t="s">
        <v>50</v>
      </c>
      <c r="D53" s="350" t="s">
        <v>36</v>
      </c>
      <c r="E53" s="351"/>
      <c r="F53" s="351"/>
      <c r="G53" s="352"/>
      <c r="H53" s="200"/>
      <c r="I53" s="191"/>
      <c r="J53" s="75"/>
      <c r="K53" s="75"/>
    </row>
    <row r="54" spans="3:11" ht="20.100000000000001" customHeight="1" x14ac:dyDescent="0.25">
      <c r="C54" s="190" t="s">
        <v>53</v>
      </c>
      <c r="D54" s="350" t="s">
        <v>101</v>
      </c>
      <c r="E54" s="351"/>
      <c r="F54" s="351"/>
      <c r="G54" s="352"/>
      <c r="H54" s="200"/>
      <c r="I54" s="191"/>
      <c r="J54" s="75"/>
      <c r="K54" s="75"/>
    </row>
    <row r="55" spans="3:11" ht="20.100000000000001" customHeight="1" x14ac:dyDescent="0.25">
      <c r="C55" s="355" t="s">
        <v>37</v>
      </c>
      <c r="D55" s="358"/>
      <c r="E55" s="358"/>
      <c r="F55" s="358"/>
      <c r="G55" s="358"/>
      <c r="H55" s="358"/>
      <c r="I55" s="359"/>
      <c r="J55" s="75"/>
      <c r="K55" s="75"/>
    </row>
    <row r="56" spans="3:11" ht="20.100000000000001" customHeight="1" x14ac:dyDescent="0.25">
      <c r="C56" s="190"/>
      <c r="D56" s="350" t="s">
        <v>39</v>
      </c>
      <c r="E56" s="351"/>
      <c r="F56" s="351"/>
      <c r="G56" s="352"/>
      <c r="H56" s="200"/>
      <c r="I56" s="191"/>
    </row>
    <row r="57" spans="3:11" ht="20.100000000000001" customHeight="1" x14ac:dyDescent="0.25">
      <c r="C57" s="190"/>
      <c r="D57" s="350" t="s">
        <v>115</v>
      </c>
      <c r="E57" s="351"/>
      <c r="F57" s="351"/>
      <c r="G57" s="352"/>
      <c r="H57" s="200"/>
      <c r="I57" s="191"/>
    </row>
    <row r="58" spans="3:11" ht="20.100000000000001" customHeight="1" x14ac:dyDescent="0.25">
      <c r="C58" s="190"/>
      <c r="D58" s="350" t="s">
        <v>40</v>
      </c>
      <c r="E58" s="351"/>
      <c r="F58" s="351"/>
      <c r="G58" s="352"/>
      <c r="H58" s="200"/>
      <c r="I58" s="191"/>
    </row>
    <row r="59" spans="3:11" ht="15.75" x14ac:dyDescent="0.25">
      <c r="C59" s="190"/>
      <c r="D59" s="350" t="s">
        <v>38</v>
      </c>
      <c r="E59" s="351"/>
      <c r="F59" s="351"/>
      <c r="G59" s="352"/>
      <c r="H59" s="200"/>
      <c r="I59" s="201"/>
    </row>
    <row r="60" spans="3:11" ht="15.75" x14ac:dyDescent="0.25">
      <c r="C60" s="190"/>
      <c r="D60" s="190"/>
      <c r="E60" s="190"/>
      <c r="F60" s="190"/>
      <c r="G60" s="202" t="s">
        <v>44</v>
      </c>
      <c r="H60" s="203"/>
      <c r="I60" s="204"/>
    </row>
    <row r="61" spans="3:11" ht="15.75" x14ac:dyDescent="0.25">
      <c r="C61" s="205" t="s">
        <v>58</v>
      </c>
      <c r="D61" s="205"/>
      <c r="E61" s="205"/>
      <c r="F61" s="205"/>
      <c r="G61" s="206"/>
      <c r="H61" s="206"/>
      <c r="I61" s="207"/>
    </row>
    <row r="62" spans="3:11" ht="15.75" x14ac:dyDescent="0.25">
      <c r="C62" s="92" t="s">
        <v>116</v>
      </c>
      <c r="D62" s="92"/>
      <c r="E62" s="92"/>
      <c r="F62" s="92"/>
      <c r="G62" s="92"/>
      <c r="H62" s="90"/>
      <c r="I62" s="90"/>
    </row>
    <row r="63" spans="3:11" ht="15.75" x14ac:dyDescent="0.25">
      <c r="C63" s="92" t="s">
        <v>202</v>
      </c>
      <c r="D63" s="92"/>
      <c r="E63" s="92"/>
      <c r="F63" s="92"/>
      <c r="G63" s="92"/>
      <c r="H63" s="90"/>
      <c r="I63" s="90"/>
    </row>
    <row r="64" spans="3:11" ht="15.75" x14ac:dyDescent="0.25">
      <c r="C64" s="92"/>
      <c r="D64" s="92"/>
      <c r="E64" s="92"/>
      <c r="F64" s="92"/>
      <c r="G64" s="92"/>
      <c r="H64" s="90"/>
      <c r="I64" s="90"/>
    </row>
    <row r="65" spans="3:9" ht="15.75" x14ac:dyDescent="0.25">
      <c r="C65" s="92" t="s">
        <v>203</v>
      </c>
      <c r="D65" s="92"/>
      <c r="E65" s="92"/>
      <c r="F65" s="92"/>
      <c r="G65" s="92"/>
      <c r="H65" s="90"/>
      <c r="I65" s="90"/>
    </row>
    <row r="66" spans="3:9" ht="15.75" x14ac:dyDescent="0.25">
      <c r="C66" s="90" t="s">
        <v>204</v>
      </c>
      <c r="D66" s="90"/>
      <c r="E66" s="90"/>
      <c r="F66" s="90"/>
      <c r="G66" s="90"/>
      <c r="H66" s="90"/>
      <c r="I66" s="90"/>
    </row>
    <row r="67" spans="3:9" ht="15.75" x14ac:dyDescent="0.25">
      <c r="C67" s="90"/>
      <c r="D67" s="90"/>
      <c r="E67" s="90"/>
      <c r="F67" s="90"/>
      <c r="G67" s="90"/>
      <c r="H67" s="90"/>
      <c r="I67" s="90"/>
    </row>
    <row r="68" spans="3:9" ht="15.75" x14ac:dyDescent="0.25">
      <c r="C68" s="90" t="s">
        <v>205</v>
      </c>
      <c r="D68" s="90"/>
      <c r="E68" s="90"/>
      <c r="F68" s="90"/>
      <c r="G68" s="90"/>
      <c r="H68" s="90"/>
      <c r="I68" s="90"/>
    </row>
    <row r="69" spans="3:9" ht="15.75" x14ac:dyDescent="0.25">
      <c r="C69" s="78"/>
      <c r="D69" s="78"/>
      <c r="E69" s="78"/>
      <c r="F69" s="78"/>
      <c r="G69" s="78"/>
      <c r="H69" s="77"/>
      <c r="I69" s="78"/>
    </row>
  </sheetData>
  <sheetProtection password="C6C0" sheet="1"/>
  <mergeCells count="35">
    <mergeCell ref="D53:G53"/>
    <mergeCell ref="D52:G52"/>
    <mergeCell ref="D59:G59"/>
    <mergeCell ref="D48:G48"/>
    <mergeCell ref="D54:G54"/>
    <mergeCell ref="D58:G58"/>
    <mergeCell ref="D51:G51"/>
    <mergeCell ref="D57:G57"/>
    <mergeCell ref="D49:G49"/>
    <mergeCell ref="C55:I55"/>
    <mergeCell ref="D56:G56"/>
    <mergeCell ref="C50:I50"/>
    <mergeCell ref="C3:I3"/>
    <mergeCell ref="D14:G14"/>
    <mergeCell ref="D15:G15"/>
    <mergeCell ref="D16:G16"/>
    <mergeCell ref="D17:G17"/>
    <mergeCell ref="D12:G12"/>
    <mergeCell ref="D13:G13"/>
    <mergeCell ref="D9:G9"/>
    <mergeCell ref="D11:G11"/>
    <mergeCell ref="C10:G10"/>
    <mergeCell ref="D47:G47"/>
    <mergeCell ref="D25:G25"/>
    <mergeCell ref="D18:G18"/>
    <mergeCell ref="D20:G20"/>
    <mergeCell ref="D21:G21"/>
    <mergeCell ref="D22:G22"/>
    <mergeCell ref="D23:G23"/>
    <mergeCell ref="D19:G19"/>
    <mergeCell ref="D24:G24"/>
    <mergeCell ref="D26:G26"/>
    <mergeCell ref="C29:I29"/>
    <mergeCell ref="C45:I45"/>
    <mergeCell ref="D46:G46"/>
  </mergeCells>
  <pageMargins left="0.70866141732283461" right="0.70866141732283461" top="0.3543307086614173" bottom="0.15748031496062992" header="0.31496062992125984" footer="0.31496062992125984"/>
  <pageSetup paperSize="9" scale="6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C4CB69C3891840B4E0415E70DFCD99" ma:contentTypeVersion="10" ma:contentTypeDescription="Create a new document." ma:contentTypeScope="" ma:versionID="cdcf79d476060548750250f955aadc1f">
  <xsd:schema xmlns:xsd="http://www.w3.org/2001/XMLSchema" xmlns:xs="http://www.w3.org/2001/XMLSchema" xmlns:p="http://schemas.microsoft.com/office/2006/metadata/properties" xmlns:ns2="b21ba8cd-c303-49e2-849d-4fb229306afa" xmlns:ns3="5c889430-c0bc-4de3-b079-9c3a018927e3" targetNamespace="http://schemas.microsoft.com/office/2006/metadata/properties" ma:root="true" ma:fieldsID="b364e903897a7cdfc2f6d3f376b73b48" ns2:_="" ns3:_="">
    <xsd:import namespace="b21ba8cd-c303-49e2-849d-4fb229306afa"/>
    <xsd:import namespace="5c889430-c0bc-4de3-b079-9c3a018927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ba8cd-c303-49e2-849d-4fb229306a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889430-c0bc-4de3-b079-9c3a018927e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B142B0-080D-43B6-81A2-8C6DAE5F0D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1ba8cd-c303-49e2-849d-4fb229306afa"/>
    <ds:schemaRef ds:uri="5c889430-c0bc-4de3-b079-9c3a018927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5484B3-328B-4602-8EE1-0C8E2AD4BA9B}">
  <ds:schemaRefs>
    <ds:schemaRef ds:uri="http://purl.org/dc/elements/1.1/"/>
    <ds:schemaRef ds:uri="http://purl.org/dc/terms/"/>
    <ds:schemaRef ds:uri="b21ba8cd-c303-49e2-849d-4fb229306afa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5c889430-c0bc-4de3-b079-9c3a018927e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1F7ED4C-5529-48BA-8ADC-6C62EF2B94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Studienverlaufplaner</vt:lpstr>
      <vt:lpstr>Methodenworkshops</vt:lpstr>
      <vt:lpstr>Angepasstes Basiscurriculum</vt:lpstr>
      <vt:lpstr>Formular Anerk. VL</vt:lpstr>
      <vt:lpstr>'Formular Anerk. VL'!Druckbereich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WOA</dc:creator>
  <cp:lastModifiedBy>Binzegger Elvira (bie)</cp:lastModifiedBy>
  <cp:lastPrinted>2016-10-20T14:37:05Z</cp:lastPrinted>
  <dcterms:created xsi:type="dcterms:W3CDTF">2010-11-22T15:15:51Z</dcterms:created>
  <dcterms:modified xsi:type="dcterms:W3CDTF">2019-09-02T12:18:37Z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0x01010038C4CB69C3891840B4E0415E70DFCD99</vt:lpwstr>
  </property>
</Properties>
</file>